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05" yWindow="-105" windowWidth="19425" windowHeight="10425"/>
  </bookViews>
  <sheets>
    <sheet name="financials 4 presentation" sheetId="8" r:id="rId1"/>
  </sheets>
  <calcPr calcId="114210"/>
</workbook>
</file>

<file path=xl/calcChain.xml><?xml version="1.0" encoding="utf-8"?>
<calcChain xmlns="http://schemas.openxmlformats.org/spreadsheetml/2006/main">
  <c r="E24" i="8"/>
  <c r="E52"/>
  <c r="E18"/>
  <c r="E17"/>
  <c r="E46"/>
  <c r="E45"/>
  <c r="E3"/>
  <c r="E4"/>
  <c r="E5"/>
  <c r="E6"/>
  <c r="E7"/>
  <c r="E8"/>
  <c r="E9"/>
  <c r="E10"/>
  <c r="E11"/>
  <c r="E12"/>
  <c r="E13"/>
  <c r="D15"/>
  <c r="C17"/>
  <c r="D17"/>
  <c r="G17"/>
  <c r="C18"/>
  <c r="D18"/>
  <c r="G18"/>
  <c r="G19"/>
  <c r="G20"/>
  <c r="G21"/>
  <c r="G22"/>
  <c r="G23"/>
  <c r="D24"/>
  <c r="G24"/>
  <c r="G25"/>
  <c r="G26"/>
  <c r="E31"/>
  <c r="E32"/>
  <c r="E33"/>
  <c r="E34"/>
  <c r="E35"/>
  <c r="E36"/>
  <c r="E37"/>
  <c r="E38"/>
  <c r="E39"/>
  <c r="E40"/>
  <c r="E41"/>
  <c r="D43"/>
  <c r="C44"/>
  <c r="D44"/>
  <c r="G44"/>
  <c r="C45"/>
  <c r="D45"/>
  <c r="G45"/>
  <c r="C46"/>
  <c r="D46"/>
  <c r="G46"/>
  <c r="G47"/>
  <c r="G48"/>
  <c r="G49"/>
  <c r="G50"/>
  <c r="G51"/>
  <c r="D52"/>
  <c r="G52"/>
  <c r="G53"/>
  <c r="G54"/>
  <c r="G55"/>
  <c r="E60"/>
  <c r="E61"/>
  <c r="E62"/>
  <c r="E63"/>
  <c r="E64"/>
  <c r="E65"/>
  <c r="E66"/>
  <c r="E67"/>
  <c r="E68"/>
  <c r="E69"/>
  <c r="E70"/>
  <c r="D72"/>
  <c r="C73"/>
  <c r="D73"/>
  <c r="G73"/>
  <c r="C74"/>
  <c r="D74"/>
  <c r="G74"/>
  <c r="C75"/>
  <c r="D75"/>
  <c r="G75"/>
  <c r="G76"/>
  <c r="G77"/>
  <c r="G78"/>
  <c r="G79"/>
  <c r="G80"/>
  <c r="D81"/>
  <c r="G81"/>
  <c r="G82"/>
  <c r="G83"/>
  <c r="G84"/>
  <c r="G85"/>
</calcChain>
</file>

<file path=xl/sharedStrings.xml><?xml version="1.0" encoding="utf-8"?>
<sst xmlns="http://schemas.openxmlformats.org/spreadsheetml/2006/main" count="144" uniqueCount="65">
  <si>
    <t>Gyvio numerėlis</t>
  </si>
  <si>
    <t>kg/d viso</t>
  </si>
  <si>
    <t>LT000007840479</t>
  </si>
  <si>
    <t>LT000007840478</t>
  </si>
  <si>
    <t>LT000008711172</t>
  </si>
  <si>
    <t>LT000008711166</t>
  </si>
  <si>
    <t>LT000008711154</t>
  </si>
  <si>
    <t>LT000008711153</t>
  </si>
  <si>
    <t>LT000008203089</t>
  </si>
  <si>
    <t>LT000008203081</t>
  </si>
  <si>
    <t>LT000008203074</t>
  </si>
  <si>
    <t>LT000008091109</t>
  </si>
  <si>
    <t>LT000008711181</t>
  </si>
  <si>
    <t>LT000008711162</t>
  </si>
  <si>
    <t>LT000008203091</t>
  </si>
  <si>
    <t>LT000008203086</t>
  </si>
  <si>
    <t>LT000008203080</t>
  </si>
  <si>
    <t>LT000008203073</t>
  </si>
  <si>
    <t>LT000008203072</t>
  </si>
  <si>
    <t>LT000008091104</t>
  </si>
  <si>
    <t>LT000008091100</t>
  </si>
  <si>
    <t>LT000008091099</t>
  </si>
  <si>
    <t>LT000008711170</t>
  </si>
  <si>
    <t>LT000008711163</t>
  </si>
  <si>
    <t>LT000008711161</t>
  </si>
  <si>
    <t>LT000008203088</t>
  </si>
  <si>
    <t>LT000008203087</t>
  </si>
  <si>
    <t>LT000008203079</t>
  </si>
  <si>
    <t>LT000008203078</t>
  </si>
  <si>
    <t>LT000008091108</t>
  </si>
  <si>
    <t>LT000008091103</t>
  </si>
  <si>
    <t>LT000007840476</t>
  </si>
  <si>
    <t>pradžia</t>
  </si>
  <si>
    <t>pabaiga</t>
  </si>
  <si>
    <t>Heliotas</t>
  </si>
  <si>
    <t>Simon</t>
  </si>
  <si>
    <t>BEP Haens</t>
  </si>
  <si>
    <t>svoris</t>
  </si>
  <si>
    <t>Viso ekstensyvus</t>
  </si>
  <si>
    <t>Viso intensyvus</t>
  </si>
  <si>
    <t>Viso įprastas</t>
  </si>
  <si>
    <t>kg/d</t>
  </si>
  <si>
    <t>prieaugis</t>
  </si>
  <si>
    <t>penėjime</t>
  </si>
  <si>
    <t>365d svoris</t>
  </si>
  <si>
    <t>Vidutinis svoris</t>
  </si>
  <si>
    <t>Koncentratai</t>
  </si>
  <si>
    <t>dienai</t>
  </si>
  <si>
    <t>viso</t>
  </si>
  <si>
    <t>kaštai nuo</t>
  </si>
  <si>
    <t>Šienainis, rulonais</t>
  </si>
  <si>
    <t>Šiaudai, rulonais</t>
  </si>
  <si>
    <t>Kuras, etc. (0.07 dienai)</t>
  </si>
  <si>
    <t>VISO KAŠTAI JAUČIUI per periodą</t>
  </si>
  <si>
    <t>Pajamos</t>
  </si>
  <si>
    <t>Rezultatas</t>
  </si>
  <si>
    <t>EBITDA</t>
  </si>
  <si>
    <t>skirtumas nuo ekstensyvaus</t>
  </si>
  <si>
    <t>skirtumas nuo kombinuoto</t>
  </si>
  <si>
    <t>Darbuotojai (2400/mėn, 400 galvijų, 80%)</t>
  </si>
  <si>
    <t>Amortizacija technikos (86'500, 7 metai, 400 galvijų, 80%)</t>
  </si>
  <si>
    <t>Amortizacija pastato (3500m2, 190eur/m2, 15 metų, 400 galvijų, 80%)</t>
  </si>
  <si>
    <t>Šienainis, rulonais (35% daugiau)</t>
  </si>
  <si>
    <t>kaina</t>
  </si>
  <si>
    <t>Šienainis, rulonais (30eur/t)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</si>
</sst>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5" formatCode="_-* #,##0\ _€_-;\-* #,##0\ _€_-;_-* &quot;-&quot;??\ _€_-;_-@_-"/>
    <numFmt numFmtId="166" formatCode="_-* #,##0.000\ _€_-;\-* #,##0.000\ _€_-;_-* &quot;-&quot;??\ _€_-;_-@_-"/>
  </numFmts>
  <fonts count="8">
    <font>
      <sz val="11"/>
      <color rgb="FF000000"/>
      <name val="Calibri"/>
    </font>
    <font>
      <sz val="11"/>
      <color indexed="8"/>
      <name val="Calibri"/>
    </font>
    <font>
      <sz val="8"/>
      <name val="Calibri"/>
    </font>
    <font>
      <sz val="10"/>
      <color indexed="8"/>
      <name val="Calibri"/>
    </font>
    <font>
      <b/>
      <sz val="10"/>
      <color indexed="8"/>
      <name val="Calibri"/>
    </font>
    <font>
      <b/>
      <sz val="10"/>
      <color indexed="8"/>
      <name val="Calibri"/>
      <family val="2"/>
      <charset val="186"/>
    </font>
    <font>
      <i/>
      <sz val="10"/>
      <color indexed="8"/>
      <name val="Calibri"/>
      <family val="2"/>
      <charset val="186"/>
    </font>
    <font>
      <sz val="10"/>
      <color indexed="8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/>
    <xf numFmtId="165" fontId="3" fillId="0" borderId="1" xfId="1" applyNumberFormat="1" applyFont="1" applyBorder="1"/>
    <xf numFmtId="165" fontId="5" fillId="0" borderId="1" xfId="1" applyNumberFormat="1" applyFont="1" applyBorder="1"/>
    <xf numFmtId="166" fontId="3" fillId="0" borderId="1" xfId="1" applyNumberFormat="1" applyFont="1" applyBorder="1"/>
    <xf numFmtId="166" fontId="4" fillId="0" borderId="1" xfId="1" applyNumberFormat="1" applyFont="1" applyBorder="1"/>
    <xf numFmtId="165" fontId="3" fillId="0" borderId="1" xfId="0" applyNumberFormat="1" applyFont="1" applyBorder="1"/>
    <xf numFmtId="165" fontId="5" fillId="0" borderId="1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165" fontId="3" fillId="0" borderId="0" xfId="1" applyNumberFormat="1" applyFont="1" applyBorder="1"/>
    <xf numFmtId="166" fontId="3" fillId="0" borderId="0" xfId="1" applyNumberFormat="1" applyFont="1" applyBorder="1"/>
    <xf numFmtId="165" fontId="3" fillId="0" borderId="0" xfId="0" applyNumberFormat="1" applyFont="1" applyBorder="1"/>
    <xf numFmtId="43" fontId="3" fillId="0" borderId="0" xfId="0" applyNumberFormat="1" applyFont="1" applyBorder="1"/>
    <xf numFmtId="0" fontId="4" fillId="0" borderId="0" xfId="0" applyFont="1" applyBorder="1"/>
    <xf numFmtId="165" fontId="5" fillId="0" borderId="0" xfId="1" applyNumberFormat="1" applyFont="1" applyBorder="1"/>
    <xf numFmtId="166" fontId="4" fillId="0" borderId="0" xfId="1" applyNumberFormat="1" applyFont="1" applyBorder="1"/>
    <xf numFmtId="165" fontId="5" fillId="0" borderId="0" xfId="0" applyNumberFormat="1" applyFont="1" applyBorder="1"/>
    <xf numFmtId="0" fontId="6" fillId="0" borderId="1" xfId="0" applyFont="1" applyBorder="1"/>
    <xf numFmtId="165" fontId="6" fillId="0" borderId="1" xfId="1" applyNumberFormat="1" applyFont="1" applyBorder="1"/>
    <xf numFmtId="165" fontId="6" fillId="0" borderId="1" xfId="0" applyNumberFormat="1" applyFont="1" applyBorder="1"/>
    <xf numFmtId="166" fontId="5" fillId="0" borderId="1" xfId="1" applyNumberFormat="1" applyFont="1" applyBorder="1"/>
    <xf numFmtId="9" fontId="5" fillId="0" borderId="0" xfId="2" applyFont="1" applyBorder="1"/>
    <xf numFmtId="166" fontId="5" fillId="0" borderId="0" xfId="1" applyNumberFormat="1" applyFont="1" applyBorder="1"/>
    <xf numFmtId="0" fontId="7" fillId="0" borderId="0" xfId="0" applyFont="1" applyBorder="1"/>
    <xf numFmtId="165" fontId="7" fillId="0" borderId="0" xfId="1" applyNumberFormat="1" applyFont="1" applyBorder="1"/>
    <xf numFmtId="166" fontId="7" fillId="0" borderId="0" xfId="1" applyNumberFormat="1" applyFont="1" applyBorder="1"/>
    <xf numFmtId="43" fontId="7" fillId="0" borderId="0" xfId="1" applyNumberFormat="1" applyFont="1" applyBorder="1"/>
    <xf numFmtId="0" fontId="3" fillId="0" borderId="2" xfId="0" applyFont="1" applyBorder="1"/>
    <xf numFmtId="0" fontId="7" fillId="0" borderId="2" xfId="0" applyFont="1" applyBorder="1"/>
    <xf numFmtId="166" fontId="7" fillId="0" borderId="2" xfId="1" applyNumberFormat="1" applyFont="1" applyBorder="1"/>
    <xf numFmtId="43" fontId="7" fillId="0" borderId="2" xfId="1" applyNumberFormat="1" applyFont="1" applyBorder="1"/>
    <xf numFmtId="165" fontId="7" fillId="0" borderId="2" xfId="1" applyNumberFormat="1" applyFont="1" applyBorder="1"/>
    <xf numFmtId="0" fontId="5" fillId="0" borderId="0" xfId="0" applyFont="1" applyBorder="1"/>
    <xf numFmtId="43" fontId="5" fillId="0" borderId="0" xfId="1" applyNumberFormat="1" applyFont="1" applyBorder="1"/>
    <xf numFmtId="165" fontId="5" fillId="0" borderId="0" xfId="1" applyNumberFormat="1" applyFont="1" applyBorder="1" applyAlignment="1">
      <alignment horizontal="center"/>
    </xf>
    <xf numFmtId="166" fontId="5" fillId="0" borderId="0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165" fontId="6" fillId="0" borderId="0" xfId="1" applyNumberFormat="1" applyFont="1" applyBorder="1"/>
    <xf numFmtId="166" fontId="6" fillId="0" borderId="0" xfId="1" applyNumberFormat="1" applyFont="1" applyBorder="1"/>
    <xf numFmtId="9" fontId="3" fillId="0" borderId="0" xfId="0" applyNumberFormat="1" applyFont="1" applyBorder="1"/>
    <xf numFmtId="43" fontId="7" fillId="2" borderId="0" xfId="1" applyNumberFormat="1" applyFont="1" applyFill="1" applyBorder="1"/>
    <xf numFmtId="43" fontId="7" fillId="2" borderId="2" xfId="1" applyNumberFormat="1" applyFont="1" applyFill="1" applyBorder="1"/>
    <xf numFmtId="166" fontId="3" fillId="0" borderId="1" xfId="1" applyNumberFormat="1" applyFont="1" applyFill="1" applyBorder="1"/>
    <xf numFmtId="165" fontId="3" fillId="0" borderId="1" xfId="1" applyNumberFormat="1" applyFont="1" applyFill="1" applyBorder="1"/>
    <xf numFmtId="166" fontId="6" fillId="0" borderId="1" xfId="1" applyNumberFormat="1" applyFont="1" applyFill="1" applyBorder="1"/>
    <xf numFmtId="165" fontId="6" fillId="0" borderId="1" xfId="1" applyNumberFormat="1" applyFont="1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5"/>
  <sheetViews>
    <sheetView tabSelected="1" workbookViewId="0">
      <selection activeCell="D8" sqref="D8"/>
    </sheetView>
  </sheetViews>
  <sheetFormatPr defaultRowHeight="12.75"/>
  <cols>
    <col min="1" max="1" width="14.7109375" style="11" bestFit="1" customWidth="1"/>
    <col min="2" max="2" width="14.7109375" style="11" customWidth="1"/>
    <col min="3" max="8" width="11" style="11" customWidth="1"/>
    <col min="9" max="9" width="13" style="11" customWidth="1"/>
    <col min="10" max="16384" width="9.140625" style="11"/>
  </cols>
  <sheetData>
    <row r="1" spans="1:10" ht="15" customHeight="1">
      <c r="A1" s="3"/>
      <c r="B1" s="3"/>
      <c r="C1" s="51" t="s">
        <v>32</v>
      </c>
      <c r="D1" s="51"/>
      <c r="E1" s="51" t="s">
        <v>43</v>
      </c>
      <c r="F1" s="51"/>
      <c r="G1" s="51" t="s">
        <v>33</v>
      </c>
      <c r="H1" s="51"/>
      <c r="I1" s="52" t="s">
        <v>44</v>
      </c>
    </row>
    <row r="2" spans="1:10" s="12" customFormat="1">
      <c r="A2" s="1" t="s">
        <v>0</v>
      </c>
      <c r="B2" s="1"/>
      <c r="C2" s="2" t="s">
        <v>37</v>
      </c>
      <c r="D2" s="2" t="s">
        <v>41</v>
      </c>
      <c r="E2" s="2" t="s">
        <v>42</v>
      </c>
      <c r="F2" s="2" t="s">
        <v>41</v>
      </c>
      <c r="G2" s="2">
        <v>43903</v>
      </c>
      <c r="H2" s="1" t="s">
        <v>1</v>
      </c>
      <c r="I2" s="52"/>
    </row>
    <row r="3" spans="1:10">
      <c r="A3" s="3" t="s">
        <v>2</v>
      </c>
      <c r="B3" s="3" t="s">
        <v>36</v>
      </c>
      <c r="C3" s="5">
        <v>372</v>
      </c>
      <c r="D3" s="7">
        <v>1.3003952569169961</v>
      </c>
      <c r="E3" s="7">
        <f t="shared" ref="E3:E13" si="0">G3-C3</f>
        <v>123</v>
      </c>
      <c r="F3" s="7">
        <v>1.0336134453782</v>
      </c>
      <c r="G3" s="5">
        <v>495</v>
      </c>
      <c r="H3" s="7">
        <v>1.2150537634409</v>
      </c>
      <c r="I3" s="9">
        <v>486.49462365592848</v>
      </c>
      <c r="J3" s="16"/>
    </row>
    <row r="4" spans="1:10">
      <c r="A4" s="3" t="s">
        <v>3</v>
      </c>
      <c r="B4" s="3" t="s">
        <v>36</v>
      </c>
      <c r="C4" s="5">
        <v>352</v>
      </c>
      <c r="D4" s="47">
        <v>1.2362204724409449</v>
      </c>
      <c r="E4" s="47">
        <f t="shared" si="0"/>
        <v>137</v>
      </c>
      <c r="F4" s="47">
        <v>1.1512605042016999</v>
      </c>
      <c r="G4" s="48">
        <v>489</v>
      </c>
      <c r="H4" s="47">
        <v>1.2091152815013</v>
      </c>
      <c r="I4" s="9">
        <v>479.3270777479745</v>
      </c>
      <c r="J4" s="16"/>
    </row>
    <row r="5" spans="1:10">
      <c r="A5" s="21" t="s">
        <v>4</v>
      </c>
      <c r="B5" s="21" t="s">
        <v>35</v>
      </c>
      <c r="C5" s="22">
        <v>399</v>
      </c>
      <c r="D5" s="49">
        <v>1.5168067226890756</v>
      </c>
      <c r="E5" s="49">
        <f t="shared" si="0"/>
        <v>145</v>
      </c>
      <c r="F5" s="49">
        <v>1.218487394958</v>
      </c>
      <c r="G5" s="50">
        <v>544</v>
      </c>
      <c r="H5" s="49">
        <v>1.4173669467787</v>
      </c>
      <c r="I5" s="23">
        <v>555.3389355742255</v>
      </c>
      <c r="J5" s="16"/>
    </row>
    <row r="6" spans="1:10">
      <c r="A6" s="21" t="s">
        <v>5</v>
      </c>
      <c r="B6" s="21" t="s">
        <v>35</v>
      </c>
      <c r="C6" s="22">
        <v>309</v>
      </c>
      <c r="D6" s="49">
        <v>1.0853658536585367</v>
      </c>
      <c r="E6" s="49">
        <f t="shared" si="0"/>
        <v>105</v>
      </c>
      <c r="F6" s="49">
        <v>0.88235294117647001</v>
      </c>
      <c r="G6" s="50">
        <v>414</v>
      </c>
      <c r="H6" s="49">
        <v>1.0191780821917999</v>
      </c>
      <c r="I6" s="23">
        <v>414.00000000000699</v>
      </c>
      <c r="J6" s="16"/>
    </row>
    <row r="7" spans="1:10">
      <c r="A7" s="21" t="s">
        <v>6</v>
      </c>
      <c r="B7" s="21" t="s">
        <v>35</v>
      </c>
      <c r="C7" s="22">
        <v>360</v>
      </c>
      <c r="D7" s="49">
        <v>1.2790697674418605</v>
      </c>
      <c r="E7" s="49">
        <f t="shared" si="0"/>
        <v>116</v>
      </c>
      <c r="F7" s="49">
        <v>0.97478991596638997</v>
      </c>
      <c r="G7" s="50">
        <v>476</v>
      </c>
      <c r="H7" s="49">
        <v>1.1830238726790001</v>
      </c>
      <c r="I7" s="23">
        <v>461.80371352783504</v>
      </c>
      <c r="J7" s="16"/>
    </row>
    <row r="8" spans="1:10">
      <c r="A8" s="21" t="s">
        <v>7</v>
      </c>
      <c r="B8" s="21" t="s">
        <v>35</v>
      </c>
      <c r="C8" s="22">
        <v>350</v>
      </c>
      <c r="D8" s="49">
        <v>1.2209302325581395</v>
      </c>
      <c r="E8" s="49">
        <f t="shared" si="0"/>
        <v>124</v>
      </c>
      <c r="F8" s="49">
        <v>1.0420168067227</v>
      </c>
      <c r="G8" s="50">
        <v>474</v>
      </c>
      <c r="H8" s="49">
        <v>1.1644562334218</v>
      </c>
      <c r="I8" s="23">
        <v>460.02652519895702</v>
      </c>
      <c r="J8" s="16"/>
    </row>
    <row r="9" spans="1:10">
      <c r="A9" s="3" t="s">
        <v>8</v>
      </c>
      <c r="B9" s="3" t="s">
        <v>36</v>
      </c>
      <c r="C9" s="5">
        <v>300</v>
      </c>
      <c r="D9" s="7">
        <v>1.1607142857142858</v>
      </c>
      <c r="E9" s="7">
        <f t="shared" si="0"/>
        <v>123</v>
      </c>
      <c r="F9" s="7">
        <v>1.0336134453782</v>
      </c>
      <c r="G9" s="5">
        <v>423</v>
      </c>
      <c r="H9" s="7">
        <v>1.1166180758016999</v>
      </c>
      <c r="I9" s="9">
        <v>447.56559766762047</v>
      </c>
      <c r="J9" s="16"/>
    </row>
    <row r="10" spans="1:10">
      <c r="A10" s="3" t="s">
        <v>9</v>
      </c>
      <c r="B10" s="3" t="s">
        <v>36</v>
      </c>
      <c r="C10" s="5">
        <v>350</v>
      </c>
      <c r="D10" s="7">
        <v>1.2839506172839505</v>
      </c>
      <c r="E10" s="7">
        <f t="shared" si="0"/>
        <v>114</v>
      </c>
      <c r="F10" s="7">
        <v>0.95798319327730996</v>
      </c>
      <c r="G10" s="5">
        <v>464</v>
      </c>
      <c r="H10" s="7">
        <v>1.1767955801104999</v>
      </c>
      <c r="I10" s="9">
        <v>467.53038674033246</v>
      </c>
      <c r="J10" s="16"/>
    </row>
    <row r="11" spans="1:10">
      <c r="A11" s="3" t="s">
        <v>10</v>
      </c>
      <c r="B11" s="3" t="s">
        <v>36</v>
      </c>
      <c r="C11" s="5">
        <v>372</v>
      </c>
      <c r="D11" s="7">
        <v>1.32</v>
      </c>
      <c r="E11" s="7">
        <f t="shared" si="0"/>
        <v>105</v>
      </c>
      <c r="F11" s="7">
        <v>0.88235294117647001</v>
      </c>
      <c r="G11" s="5">
        <v>477</v>
      </c>
      <c r="H11" s="7">
        <v>1.1788617886179</v>
      </c>
      <c r="I11" s="9">
        <v>472.28455284553348</v>
      </c>
      <c r="J11" s="16"/>
    </row>
    <row r="12" spans="1:10">
      <c r="A12" s="3" t="s">
        <v>11</v>
      </c>
      <c r="B12" s="3" t="s">
        <v>34</v>
      </c>
      <c r="C12" s="5">
        <v>390</v>
      </c>
      <c r="D12" s="7">
        <v>1.3549618320610688</v>
      </c>
      <c r="E12" s="7">
        <f t="shared" si="0"/>
        <v>106</v>
      </c>
      <c r="F12" s="7">
        <v>0.89075630252101001</v>
      </c>
      <c r="G12" s="5">
        <v>496</v>
      </c>
      <c r="H12" s="7">
        <v>1.2099737532807999</v>
      </c>
      <c r="I12" s="9">
        <v>476.64041994749198</v>
      </c>
      <c r="J12" s="16"/>
    </row>
    <row r="13" spans="1:10">
      <c r="A13" s="4" t="s">
        <v>38</v>
      </c>
      <c r="B13" s="4"/>
      <c r="C13" s="6">
        <v>355.4</v>
      </c>
      <c r="D13" s="8">
        <v>1.2758415040764859</v>
      </c>
      <c r="E13" s="24">
        <f t="shared" si="0"/>
        <v>119.80000000000001</v>
      </c>
      <c r="F13" s="8">
        <v>1.0067226890756449</v>
      </c>
      <c r="G13" s="6">
        <v>475.2</v>
      </c>
      <c r="H13" s="8">
        <v>1.18904433778244</v>
      </c>
      <c r="I13" s="10">
        <v>472.1011832905906</v>
      </c>
      <c r="J13" s="16"/>
    </row>
    <row r="14" spans="1:10">
      <c r="A14" s="27"/>
      <c r="B14" s="27"/>
      <c r="C14" s="38" t="s">
        <v>47</v>
      </c>
      <c r="D14" s="39" t="s">
        <v>48</v>
      </c>
      <c r="E14" s="39" t="s">
        <v>63</v>
      </c>
      <c r="F14" s="39"/>
      <c r="G14" s="40" t="s">
        <v>49</v>
      </c>
      <c r="H14" s="39"/>
      <c r="I14" s="20"/>
      <c r="J14" s="16"/>
    </row>
    <row r="15" spans="1:10">
      <c r="A15" s="27" t="s">
        <v>45</v>
      </c>
      <c r="B15" s="27"/>
      <c r="C15" s="28"/>
      <c r="D15" s="28">
        <f>(G13+C13)/2</f>
        <v>415.29999999999995</v>
      </c>
      <c r="E15" s="29"/>
      <c r="F15" s="29"/>
      <c r="G15" s="28"/>
      <c r="H15" s="29"/>
      <c r="I15" s="20"/>
      <c r="J15" s="16"/>
    </row>
    <row r="16" spans="1:10">
      <c r="A16" s="27" t="s">
        <v>46</v>
      </c>
      <c r="B16" s="27"/>
      <c r="C16" s="30"/>
      <c r="D16" s="28"/>
      <c r="E16" s="30"/>
      <c r="F16" s="30"/>
      <c r="G16" s="28"/>
      <c r="H16" s="28"/>
      <c r="I16" s="20"/>
      <c r="J16" s="16"/>
    </row>
    <row r="17" spans="1:11">
      <c r="A17" s="27" t="s">
        <v>62</v>
      </c>
      <c r="B17" s="27"/>
      <c r="C17" s="30">
        <f>2/80*1.35</f>
        <v>3.3750000000000002E-2</v>
      </c>
      <c r="D17" s="30">
        <f>C17*119</f>
        <v>4.0162500000000003</v>
      </c>
      <c r="E17" s="30">
        <f>$E$74</f>
        <v>21</v>
      </c>
      <c r="F17" s="30"/>
      <c r="G17" s="28">
        <f>D17*E17</f>
        <v>84.341250000000002</v>
      </c>
      <c r="H17" s="28"/>
      <c r="I17" s="20"/>
      <c r="J17" s="16"/>
    </row>
    <row r="18" spans="1:11">
      <c r="A18" s="27" t="s">
        <v>51</v>
      </c>
      <c r="B18" s="27"/>
      <c r="C18" s="30">
        <f>2.5/80</f>
        <v>3.125E-2</v>
      </c>
      <c r="D18" s="30">
        <f>C18*119</f>
        <v>3.71875</v>
      </c>
      <c r="E18" s="30">
        <f>$E$75</f>
        <v>10</v>
      </c>
      <c r="F18" s="30"/>
      <c r="G18" s="28">
        <f>D18*E18</f>
        <v>37.1875</v>
      </c>
      <c r="H18" s="28"/>
      <c r="I18" s="20"/>
      <c r="J18" s="16"/>
      <c r="K18" s="16"/>
    </row>
    <row r="19" spans="1:11">
      <c r="A19" s="27" t="s">
        <v>59</v>
      </c>
      <c r="B19" s="27"/>
      <c r="C19" s="28"/>
      <c r="D19" s="29"/>
      <c r="E19" s="29"/>
      <c r="F19" s="29"/>
      <c r="G19" s="28">
        <f>2400/30/320*119</f>
        <v>29.75</v>
      </c>
      <c r="H19" s="28"/>
      <c r="I19" s="20"/>
      <c r="J19" s="16"/>
    </row>
    <row r="20" spans="1:11">
      <c r="A20" s="11" t="s">
        <v>52</v>
      </c>
      <c r="B20" s="27"/>
      <c r="C20" s="28"/>
      <c r="D20" s="29"/>
      <c r="E20" s="29"/>
      <c r="F20" s="29"/>
      <c r="G20" s="28">
        <f>0.07*119</f>
        <v>8.33</v>
      </c>
      <c r="H20" s="28"/>
      <c r="I20" s="20"/>
      <c r="J20" s="16"/>
    </row>
    <row r="21" spans="1:11">
      <c r="A21" s="11" t="s">
        <v>60</v>
      </c>
      <c r="B21" s="27"/>
      <c r="C21" s="28"/>
      <c r="D21" s="29"/>
      <c r="E21" s="29"/>
      <c r="G21" s="28">
        <f>86500/7/320/365*119</f>
        <v>12.589897260273974</v>
      </c>
      <c r="H21" s="28"/>
      <c r="I21" s="20"/>
      <c r="J21" s="16"/>
    </row>
    <row r="22" spans="1:11">
      <c r="A22" s="31" t="s">
        <v>61</v>
      </c>
      <c r="B22" s="32"/>
      <c r="C22" s="33"/>
      <c r="D22" s="34"/>
      <c r="E22" s="33"/>
      <c r="F22" s="31"/>
      <c r="G22" s="35">
        <f>3500*190/15/365/400/0.8*119</f>
        <v>45.168378995433791</v>
      </c>
      <c r="H22" s="35"/>
      <c r="I22" s="20"/>
      <c r="J22" s="16"/>
    </row>
    <row r="23" spans="1:11">
      <c r="A23" s="36" t="s">
        <v>53</v>
      </c>
      <c r="B23" s="36"/>
      <c r="C23" s="26"/>
      <c r="D23" s="37"/>
      <c r="E23" s="26"/>
      <c r="F23" s="36"/>
      <c r="G23" s="18">
        <f>SUM(G16:G22)</f>
        <v>217.36702625570777</v>
      </c>
      <c r="H23" s="18"/>
      <c r="I23" s="20"/>
      <c r="J23" s="16"/>
    </row>
    <row r="24" spans="1:11">
      <c r="A24" s="31" t="s">
        <v>54</v>
      </c>
      <c r="B24" s="32"/>
      <c r="C24" s="33"/>
      <c r="D24" s="35">
        <f>G13-C13</f>
        <v>119.80000000000001</v>
      </c>
      <c r="E24" s="34">
        <f>$E$81</f>
        <v>2</v>
      </c>
      <c r="F24" s="34"/>
      <c r="G24" s="35">
        <f>D24*E24</f>
        <v>239.60000000000002</v>
      </c>
      <c r="H24" s="35"/>
      <c r="I24" s="20"/>
      <c r="J24" s="16"/>
    </row>
    <row r="25" spans="1:11">
      <c r="A25" s="17" t="s">
        <v>55</v>
      </c>
      <c r="B25" s="17"/>
      <c r="C25" s="18"/>
      <c r="D25" s="19"/>
      <c r="E25" s="14"/>
      <c r="F25" s="19"/>
      <c r="G25" s="18">
        <f>G24-G23</f>
        <v>22.232973744292252</v>
      </c>
      <c r="H25" s="18"/>
      <c r="I25" s="20"/>
      <c r="J25" s="16"/>
    </row>
    <row r="26" spans="1:11">
      <c r="A26" s="41" t="s">
        <v>56</v>
      </c>
      <c r="B26" s="41"/>
      <c r="C26" s="42"/>
      <c r="D26" s="43"/>
      <c r="E26" s="43"/>
      <c r="F26" s="43"/>
      <c r="G26" s="42">
        <f>G25+G22+G21</f>
        <v>79.991250000000008</v>
      </c>
      <c r="H26" s="42"/>
      <c r="I26" s="20"/>
      <c r="J26" s="16"/>
    </row>
    <row r="27" spans="1:11">
      <c r="A27" s="41"/>
      <c r="B27" s="41"/>
      <c r="C27" s="42"/>
      <c r="D27" s="43"/>
      <c r="E27" s="43"/>
      <c r="F27" s="43"/>
      <c r="G27" s="42"/>
      <c r="H27" s="42"/>
      <c r="I27" s="20"/>
      <c r="J27" s="16"/>
    </row>
    <row r="28" spans="1:11">
      <c r="C28" s="13"/>
      <c r="D28" s="14"/>
      <c r="E28" s="14"/>
      <c r="F28" s="14"/>
      <c r="G28" s="13"/>
      <c r="H28" s="14"/>
      <c r="I28" s="15"/>
      <c r="J28" s="16"/>
    </row>
    <row r="29" spans="1:11">
      <c r="A29" s="3"/>
      <c r="B29" s="3"/>
      <c r="C29" s="51" t="s">
        <v>32</v>
      </c>
      <c r="D29" s="51"/>
      <c r="E29" s="51" t="s">
        <v>43</v>
      </c>
      <c r="F29" s="51"/>
      <c r="G29" s="51" t="s">
        <v>33</v>
      </c>
      <c r="H29" s="51"/>
      <c r="I29" s="52" t="s">
        <v>44</v>
      </c>
      <c r="J29" s="16"/>
    </row>
    <row r="30" spans="1:11">
      <c r="A30" s="1" t="s">
        <v>0</v>
      </c>
      <c r="B30" s="1"/>
      <c r="C30" s="2" t="s">
        <v>37</v>
      </c>
      <c r="D30" s="2" t="s">
        <v>41</v>
      </c>
      <c r="E30" s="2" t="s">
        <v>42</v>
      </c>
      <c r="F30" s="2" t="s">
        <v>41</v>
      </c>
      <c r="G30" s="2">
        <v>43903</v>
      </c>
      <c r="H30" s="1" t="s">
        <v>1</v>
      </c>
      <c r="I30" s="52"/>
      <c r="J30" s="16"/>
    </row>
    <row r="31" spans="1:11">
      <c r="A31" s="3" t="s">
        <v>22</v>
      </c>
      <c r="B31" s="3" t="s">
        <v>35</v>
      </c>
      <c r="C31" s="5">
        <v>292</v>
      </c>
      <c r="D31" s="47">
        <v>1.0746887966804979</v>
      </c>
      <c r="E31" s="47">
        <f t="shared" ref="E31:E41" si="1">G31-C31</f>
        <v>149</v>
      </c>
      <c r="F31" s="47">
        <v>1.2521008403361</v>
      </c>
      <c r="G31" s="48">
        <v>441</v>
      </c>
      <c r="H31" s="47">
        <v>1.1333333333333</v>
      </c>
      <c r="I31" s="9">
        <v>446.66666666665452</v>
      </c>
      <c r="J31" s="16"/>
    </row>
    <row r="32" spans="1:11">
      <c r="A32" s="3" t="s">
        <v>23</v>
      </c>
      <c r="B32" s="3" t="s">
        <v>35</v>
      </c>
      <c r="C32" s="5">
        <v>446</v>
      </c>
      <c r="D32" s="47">
        <v>1.6370967741935485</v>
      </c>
      <c r="E32" s="47">
        <f t="shared" si="1"/>
        <v>148</v>
      </c>
      <c r="F32" s="47">
        <v>1.2436974789916</v>
      </c>
      <c r="G32" s="48">
        <v>594</v>
      </c>
      <c r="H32" s="47">
        <v>1.5095367847411001</v>
      </c>
      <c r="I32" s="9">
        <v>590.98092643050154</v>
      </c>
      <c r="J32" s="16"/>
    </row>
    <row r="33" spans="1:10">
      <c r="A33" s="3" t="s">
        <v>24</v>
      </c>
      <c r="B33" s="3" t="s">
        <v>36</v>
      </c>
      <c r="C33" s="5">
        <v>385</v>
      </c>
      <c r="D33" s="47">
        <v>1.3855421686746987</v>
      </c>
      <c r="E33" s="47">
        <f t="shared" si="1"/>
        <v>193</v>
      </c>
      <c r="F33" s="47">
        <v>1.6218487394958001</v>
      </c>
      <c r="G33" s="48">
        <v>578</v>
      </c>
      <c r="H33" s="47">
        <v>1.4619565217391</v>
      </c>
      <c r="I33" s="9">
        <v>573.61413043477148</v>
      </c>
      <c r="J33" s="16"/>
    </row>
    <row r="34" spans="1:10">
      <c r="A34" s="3" t="s">
        <v>25</v>
      </c>
      <c r="B34" s="3" t="s">
        <v>36</v>
      </c>
      <c r="C34" s="5">
        <v>324</v>
      </c>
      <c r="D34" s="47">
        <v>1.2901785714285714</v>
      </c>
      <c r="E34" s="47">
        <f t="shared" si="1"/>
        <v>154</v>
      </c>
      <c r="F34" s="47">
        <v>1.2941176470588001</v>
      </c>
      <c r="G34" s="48">
        <v>478</v>
      </c>
      <c r="H34" s="47">
        <v>1.2915451895043999</v>
      </c>
      <c r="I34" s="9">
        <v>506.41399416910593</v>
      </c>
      <c r="J34" s="16"/>
    </row>
    <row r="35" spans="1:10">
      <c r="A35" s="3" t="s">
        <v>26</v>
      </c>
      <c r="B35" s="3" t="s">
        <v>36</v>
      </c>
      <c r="C35" s="5">
        <v>319</v>
      </c>
      <c r="D35" s="47">
        <v>1.2565217391304349</v>
      </c>
      <c r="E35" s="47">
        <f t="shared" si="1"/>
        <v>156</v>
      </c>
      <c r="F35" s="47">
        <v>1.3109243697479001</v>
      </c>
      <c r="G35" s="48">
        <v>475</v>
      </c>
      <c r="H35" s="47">
        <v>1.2750716332378</v>
      </c>
      <c r="I35" s="9">
        <v>495.40114613179702</v>
      </c>
      <c r="J35" s="16"/>
    </row>
    <row r="36" spans="1:10">
      <c r="A36" s="3" t="s">
        <v>27</v>
      </c>
      <c r="B36" s="3" t="s">
        <v>36</v>
      </c>
      <c r="C36" s="5">
        <v>354</v>
      </c>
      <c r="D36" s="47">
        <v>1.2845528455284554</v>
      </c>
      <c r="E36" s="47">
        <f t="shared" si="1"/>
        <v>166</v>
      </c>
      <c r="F36" s="47">
        <v>1.3949579831933001</v>
      </c>
      <c r="G36" s="48">
        <v>520</v>
      </c>
      <c r="H36" s="47">
        <v>1.3205479452055</v>
      </c>
      <c r="I36" s="9">
        <v>520.0000000000075</v>
      </c>
      <c r="J36" s="16"/>
    </row>
    <row r="37" spans="1:10">
      <c r="A37" s="3" t="s">
        <v>28</v>
      </c>
      <c r="B37" s="3" t="s">
        <v>36</v>
      </c>
      <c r="C37" s="5">
        <v>376</v>
      </c>
      <c r="D37" s="47">
        <v>1.3455284552845528</v>
      </c>
      <c r="E37" s="47">
        <f t="shared" si="1"/>
        <v>158</v>
      </c>
      <c r="F37" s="47">
        <v>1.327731092437</v>
      </c>
      <c r="G37" s="48">
        <v>534</v>
      </c>
      <c r="H37" s="47">
        <v>1.3397260273973</v>
      </c>
      <c r="I37" s="9">
        <v>534.00000000001455</v>
      </c>
      <c r="J37" s="16"/>
    </row>
    <row r="38" spans="1:10">
      <c r="A38" s="3" t="s">
        <v>29</v>
      </c>
      <c r="B38" s="3" t="s">
        <v>35</v>
      </c>
      <c r="C38" s="5">
        <v>343</v>
      </c>
      <c r="D38" s="47">
        <v>1.1946564885496183</v>
      </c>
      <c r="E38" s="47">
        <f t="shared" si="1"/>
        <v>120</v>
      </c>
      <c r="F38" s="47">
        <v>1.0084033613445</v>
      </c>
      <c r="G38" s="48">
        <v>463</v>
      </c>
      <c r="H38" s="47">
        <v>1.1364829396325</v>
      </c>
      <c r="I38" s="9">
        <v>444.81627296586248</v>
      </c>
      <c r="J38" s="16"/>
    </row>
    <row r="39" spans="1:10">
      <c r="A39" s="3" t="s">
        <v>30</v>
      </c>
      <c r="B39" s="3" t="s">
        <v>34</v>
      </c>
      <c r="C39" s="5">
        <v>388</v>
      </c>
      <c r="D39" s="7">
        <v>1.2883895131086143</v>
      </c>
      <c r="E39" s="7">
        <f t="shared" si="1"/>
        <v>134</v>
      </c>
      <c r="F39" s="7">
        <v>1.1260504201681001</v>
      </c>
      <c r="G39" s="5">
        <v>522</v>
      </c>
      <c r="H39" s="7">
        <v>1.2383419689119</v>
      </c>
      <c r="I39" s="9">
        <v>495.99481865284349</v>
      </c>
      <c r="J39" s="16"/>
    </row>
    <row r="40" spans="1:10">
      <c r="A40" s="3" t="s">
        <v>31</v>
      </c>
      <c r="B40" s="3" t="s">
        <v>35</v>
      </c>
      <c r="C40" s="5">
        <v>415</v>
      </c>
      <c r="D40" s="7">
        <v>1.4474708171206225</v>
      </c>
      <c r="E40" s="7">
        <f t="shared" si="1"/>
        <v>187</v>
      </c>
      <c r="F40" s="7">
        <v>1.5714285714286</v>
      </c>
      <c r="G40" s="5">
        <v>602</v>
      </c>
      <c r="H40" s="7">
        <v>1.4867021276596</v>
      </c>
      <c r="I40" s="9">
        <v>585.64627659575399</v>
      </c>
      <c r="J40" s="16"/>
    </row>
    <row r="41" spans="1:10">
      <c r="A41" s="4" t="s">
        <v>40</v>
      </c>
      <c r="B41" s="4"/>
      <c r="C41" s="6">
        <v>364.2</v>
      </c>
      <c r="D41" s="8">
        <v>1.3204626169699616</v>
      </c>
      <c r="E41" s="7">
        <f t="shared" si="1"/>
        <v>156.50000000000006</v>
      </c>
      <c r="F41" s="8">
        <v>1.3151260504201701</v>
      </c>
      <c r="G41" s="6">
        <v>520.70000000000005</v>
      </c>
      <c r="H41" s="8">
        <v>1.3193244471362502</v>
      </c>
      <c r="I41" s="10">
        <v>519.35342320473126</v>
      </c>
      <c r="J41" s="16"/>
    </row>
    <row r="42" spans="1:10">
      <c r="A42" s="27"/>
      <c r="B42" s="27"/>
      <c r="C42" s="38" t="s">
        <v>47</v>
      </c>
      <c r="D42" s="39" t="s">
        <v>48</v>
      </c>
      <c r="E42" s="39" t="s">
        <v>63</v>
      </c>
      <c r="F42" s="39"/>
      <c r="G42" s="40" t="s">
        <v>49</v>
      </c>
      <c r="H42" s="39"/>
      <c r="I42" s="20"/>
      <c r="J42" s="16"/>
    </row>
    <row r="43" spans="1:10">
      <c r="A43" s="27" t="s">
        <v>45</v>
      </c>
      <c r="B43" s="27"/>
      <c r="C43" s="28"/>
      <c r="D43" s="28">
        <f>(G41+C41)/2</f>
        <v>442.45000000000005</v>
      </c>
      <c r="E43" s="29"/>
      <c r="F43" s="29"/>
      <c r="G43" s="28"/>
      <c r="H43" s="29"/>
      <c r="I43" s="20"/>
      <c r="J43" s="16"/>
    </row>
    <row r="44" spans="1:10">
      <c r="A44" s="27" t="s">
        <v>46</v>
      </c>
      <c r="B44" s="27"/>
      <c r="C44" s="30">
        <f>D43/100</f>
        <v>4.4245000000000001</v>
      </c>
      <c r="D44" s="28">
        <f>C44*119</f>
        <v>526.51549999999997</v>
      </c>
      <c r="E44" s="45">
        <v>160</v>
      </c>
      <c r="F44" s="30"/>
      <c r="G44" s="28">
        <f>D44*E44/1000</f>
        <v>84.24248</v>
      </c>
      <c r="H44" s="28"/>
      <c r="I44" s="20"/>
      <c r="J44" s="16"/>
    </row>
    <row r="45" spans="1:10">
      <c r="A45" s="27" t="s">
        <v>50</v>
      </c>
      <c r="B45" s="27"/>
      <c r="C45" s="30">
        <f>2/80</f>
        <v>2.5000000000000001E-2</v>
      </c>
      <c r="D45" s="30">
        <f>C45*119</f>
        <v>2.9750000000000001</v>
      </c>
      <c r="E45" s="30">
        <f>$E$74</f>
        <v>21</v>
      </c>
      <c r="F45" s="30"/>
      <c r="G45" s="28">
        <f>D45*E45</f>
        <v>62.475000000000001</v>
      </c>
      <c r="H45" s="28"/>
      <c r="I45" s="20"/>
      <c r="J45" s="16"/>
    </row>
    <row r="46" spans="1:10">
      <c r="A46" s="27" t="s">
        <v>51</v>
      </c>
      <c r="B46" s="27"/>
      <c r="C46" s="30">
        <f>2.5/80</f>
        <v>3.125E-2</v>
      </c>
      <c r="D46" s="30">
        <f>C46*119</f>
        <v>3.71875</v>
      </c>
      <c r="E46" s="30">
        <f>$E$75</f>
        <v>10</v>
      </c>
      <c r="F46" s="30"/>
      <c r="G46" s="28">
        <f>D46*E46</f>
        <v>37.1875</v>
      </c>
      <c r="H46" s="28"/>
      <c r="I46" s="20"/>
      <c r="J46" s="16"/>
    </row>
    <row r="47" spans="1:10">
      <c r="A47" s="27" t="s">
        <v>59</v>
      </c>
      <c r="B47" s="27"/>
      <c r="C47" s="28"/>
      <c r="D47" s="29"/>
      <c r="E47" s="29"/>
      <c r="F47" s="29"/>
      <c r="G47" s="28">
        <f>2400/30/320*119</f>
        <v>29.75</v>
      </c>
      <c r="H47" s="28"/>
      <c r="I47" s="20"/>
      <c r="J47" s="16"/>
    </row>
    <row r="48" spans="1:10">
      <c r="A48" s="11" t="s">
        <v>52</v>
      </c>
      <c r="B48" s="27"/>
      <c r="C48" s="28"/>
      <c r="D48" s="29"/>
      <c r="E48" s="29"/>
      <c r="F48" s="29"/>
      <c r="G48" s="28">
        <f>0.07*119</f>
        <v>8.33</v>
      </c>
      <c r="H48" s="28"/>
      <c r="I48" s="20"/>
      <c r="J48" s="16"/>
    </row>
    <row r="49" spans="1:10">
      <c r="A49" s="11" t="s">
        <v>60</v>
      </c>
      <c r="B49" s="27"/>
      <c r="C49" s="28"/>
      <c r="D49" s="29"/>
      <c r="E49" s="29"/>
      <c r="G49" s="28">
        <f>86500/7/320/365*119</f>
        <v>12.589897260273974</v>
      </c>
      <c r="H49" s="28"/>
      <c r="I49" s="20"/>
      <c r="J49" s="16"/>
    </row>
    <row r="50" spans="1:10">
      <c r="A50" s="31" t="s">
        <v>61</v>
      </c>
      <c r="B50" s="32"/>
      <c r="C50" s="33"/>
      <c r="D50" s="34"/>
      <c r="E50" s="33"/>
      <c r="F50" s="31"/>
      <c r="G50" s="35">
        <f>3500*190/15/365/400/0.8*119</f>
        <v>45.168378995433791</v>
      </c>
      <c r="H50" s="35"/>
      <c r="I50" s="20"/>
      <c r="J50" s="16"/>
    </row>
    <row r="51" spans="1:10">
      <c r="A51" s="36" t="s">
        <v>53</v>
      </c>
      <c r="B51" s="36"/>
      <c r="C51" s="26"/>
      <c r="D51" s="37"/>
      <c r="E51" s="26"/>
      <c r="F51" s="36"/>
      <c r="G51" s="18">
        <f>SUM(G44:G50)</f>
        <v>279.74325625570776</v>
      </c>
      <c r="H51" s="18"/>
      <c r="I51" s="20"/>
      <c r="J51" s="16"/>
    </row>
    <row r="52" spans="1:10">
      <c r="A52" s="31" t="s">
        <v>54</v>
      </c>
      <c r="B52" s="32"/>
      <c r="C52" s="33"/>
      <c r="D52" s="35">
        <f>G41-C41</f>
        <v>156.50000000000006</v>
      </c>
      <c r="E52" s="34">
        <f>$E$81</f>
        <v>2</v>
      </c>
      <c r="F52" s="34"/>
      <c r="G52" s="35">
        <f>D52*E52</f>
        <v>313.00000000000011</v>
      </c>
      <c r="H52" s="35"/>
      <c r="I52" s="20"/>
      <c r="J52" s="16"/>
    </row>
    <row r="53" spans="1:10">
      <c r="A53" s="17" t="s">
        <v>55</v>
      </c>
      <c r="B53" s="17"/>
      <c r="C53" s="18"/>
      <c r="D53" s="19"/>
      <c r="E53" s="14"/>
      <c r="F53" s="19"/>
      <c r="G53" s="18">
        <f>G52-G51</f>
        <v>33.256743744292351</v>
      </c>
      <c r="H53" s="18"/>
      <c r="I53" s="20"/>
      <c r="J53" s="16"/>
    </row>
    <row r="54" spans="1:10">
      <c r="A54" s="41" t="s">
        <v>56</v>
      </c>
      <c r="B54" s="41"/>
      <c r="C54" s="42"/>
      <c r="D54" s="43"/>
      <c r="E54" s="43"/>
      <c r="F54" s="43"/>
      <c r="G54" s="42">
        <f>G53+G50+G49</f>
        <v>91.015020000000106</v>
      </c>
      <c r="H54" s="42"/>
      <c r="I54" s="20"/>
      <c r="J54" s="16"/>
    </row>
    <row r="55" spans="1:10">
      <c r="A55" s="41" t="s">
        <v>57</v>
      </c>
      <c r="B55" s="41"/>
      <c r="C55" s="42"/>
      <c r="D55" s="43"/>
      <c r="E55" s="43"/>
      <c r="F55" s="43"/>
      <c r="G55" s="42">
        <f>G53-G$25</f>
        <v>11.023770000000098</v>
      </c>
      <c r="H55" s="42"/>
      <c r="I55" s="20"/>
      <c r="J55" s="16"/>
    </row>
    <row r="56" spans="1:10">
      <c r="A56" s="17"/>
      <c r="B56" s="17"/>
      <c r="C56" s="18"/>
      <c r="D56" s="19"/>
      <c r="E56" s="14"/>
      <c r="F56" s="19"/>
      <c r="G56" s="18"/>
      <c r="H56" s="19"/>
      <c r="I56" s="20"/>
      <c r="J56" s="16"/>
    </row>
    <row r="57" spans="1:10">
      <c r="A57" s="17"/>
      <c r="B57" s="17"/>
      <c r="C57" s="18"/>
      <c r="D57" s="19"/>
      <c r="E57" s="14"/>
      <c r="F57" s="19"/>
      <c r="G57" s="25"/>
      <c r="H57" s="16"/>
      <c r="I57" s="25"/>
      <c r="J57" s="16"/>
    </row>
    <row r="58" spans="1:10">
      <c r="A58" s="3"/>
      <c r="B58" s="3"/>
      <c r="C58" s="51" t="s">
        <v>32</v>
      </c>
      <c r="D58" s="51"/>
      <c r="E58" s="51" t="s">
        <v>43</v>
      </c>
      <c r="F58" s="51"/>
      <c r="G58" s="51" t="s">
        <v>33</v>
      </c>
      <c r="H58" s="51"/>
      <c r="I58" s="52" t="s">
        <v>44</v>
      </c>
      <c r="J58" s="16"/>
    </row>
    <row r="59" spans="1:10">
      <c r="A59" s="1" t="s">
        <v>0</v>
      </c>
      <c r="B59" s="1"/>
      <c r="C59" s="2" t="s">
        <v>37</v>
      </c>
      <c r="D59" s="2" t="s">
        <v>41</v>
      </c>
      <c r="E59" s="2" t="s">
        <v>42</v>
      </c>
      <c r="F59" s="2" t="s">
        <v>41</v>
      </c>
      <c r="G59" s="2">
        <v>43903</v>
      </c>
      <c r="H59" s="1" t="s">
        <v>1</v>
      </c>
      <c r="I59" s="52"/>
      <c r="J59" s="16"/>
    </row>
    <row r="60" spans="1:10">
      <c r="A60" s="3" t="s">
        <v>12</v>
      </c>
      <c r="B60" s="3" t="s">
        <v>35</v>
      </c>
      <c r="C60" s="5">
        <v>323</v>
      </c>
      <c r="D60" s="47">
        <v>1.2654867256637168</v>
      </c>
      <c r="E60" s="47">
        <f t="shared" ref="E60:E70" si="2">G60-C60</f>
        <v>163</v>
      </c>
      <c r="F60" s="47">
        <v>1.3697478991597001</v>
      </c>
      <c r="G60" s="48">
        <v>486</v>
      </c>
      <c r="H60" s="47">
        <v>1.3014492753622999</v>
      </c>
      <c r="I60" s="9">
        <v>512.02898550723944</v>
      </c>
      <c r="J60" s="16"/>
    </row>
    <row r="61" spans="1:10">
      <c r="A61" s="3" t="s">
        <v>13</v>
      </c>
      <c r="B61" s="3" t="s">
        <v>35</v>
      </c>
      <c r="C61" s="5">
        <v>419</v>
      </c>
      <c r="D61" s="47">
        <v>1.5201612903225807</v>
      </c>
      <c r="E61" s="47">
        <f t="shared" si="2"/>
        <v>151</v>
      </c>
      <c r="F61" s="47">
        <v>1.2689075630252</v>
      </c>
      <c r="G61" s="48">
        <v>570</v>
      </c>
      <c r="H61" s="47">
        <v>1.4386920980925999</v>
      </c>
      <c r="I61" s="9">
        <v>567.12261580379891</v>
      </c>
      <c r="J61" s="16"/>
    </row>
    <row r="62" spans="1:10">
      <c r="A62" s="3" t="s">
        <v>14</v>
      </c>
      <c r="B62" s="3" t="s">
        <v>35</v>
      </c>
      <c r="C62" s="5">
        <v>308</v>
      </c>
      <c r="D62" s="47">
        <v>1.2735849056603774</v>
      </c>
      <c r="E62" s="47">
        <f t="shared" si="2"/>
        <v>182</v>
      </c>
      <c r="F62" s="47">
        <v>1.5294117647059</v>
      </c>
      <c r="G62" s="48">
        <v>490</v>
      </c>
      <c r="H62" s="47">
        <v>1.3655589123867</v>
      </c>
      <c r="I62" s="9">
        <v>536.42900302114549</v>
      </c>
      <c r="J62" s="16"/>
    </row>
    <row r="63" spans="1:10">
      <c r="A63" s="3" t="s">
        <v>15</v>
      </c>
      <c r="B63" s="3" t="s">
        <v>36</v>
      </c>
      <c r="C63" s="5">
        <v>306</v>
      </c>
      <c r="D63" s="47">
        <v>1.1404255319148937</v>
      </c>
      <c r="E63" s="47">
        <f t="shared" si="2"/>
        <v>238</v>
      </c>
      <c r="F63" s="47">
        <v>2</v>
      </c>
      <c r="G63" s="48">
        <v>544</v>
      </c>
      <c r="H63" s="47">
        <v>1.4293785310734</v>
      </c>
      <c r="I63" s="9">
        <v>559.72316384179101</v>
      </c>
      <c r="J63" s="16"/>
    </row>
    <row r="64" spans="1:10">
      <c r="A64" s="3" t="s">
        <v>16</v>
      </c>
      <c r="B64" s="3" t="s">
        <v>36</v>
      </c>
      <c r="C64" s="5">
        <v>364</v>
      </c>
      <c r="D64" s="47">
        <v>1.348360655737705</v>
      </c>
      <c r="E64" s="47">
        <f t="shared" si="2"/>
        <v>198</v>
      </c>
      <c r="F64" s="47">
        <v>1.6638655462184999</v>
      </c>
      <c r="G64" s="48">
        <v>562</v>
      </c>
      <c r="H64" s="47">
        <v>1.4517906336088</v>
      </c>
      <c r="I64" s="9">
        <v>564.90358126721196</v>
      </c>
      <c r="J64" s="16"/>
    </row>
    <row r="65" spans="1:10">
      <c r="A65" s="3" t="s">
        <v>17</v>
      </c>
      <c r="B65" s="3" t="s">
        <v>36</v>
      </c>
      <c r="C65" s="5">
        <v>369</v>
      </c>
      <c r="D65" s="47">
        <v>1.3187250996015936</v>
      </c>
      <c r="E65" s="47">
        <f t="shared" si="2"/>
        <v>195</v>
      </c>
      <c r="F65" s="47">
        <v>1.6386554621849001</v>
      </c>
      <c r="G65" s="48">
        <v>564</v>
      </c>
      <c r="H65" s="47">
        <v>1.4216216216216</v>
      </c>
      <c r="I65" s="9">
        <v>556.89189189188403</v>
      </c>
      <c r="J65" s="16"/>
    </row>
    <row r="66" spans="1:10">
      <c r="A66" s="3" t="s">
        <v>18</v>
      </c>
      <c r="B66" s="3" t="s">
        <v>36</v>
      </c>
      <c r="C66" s="5">
        <v>375</v>
      </c>
      <c r="D66" s="47">
        <v>1.3545816733067728</v>
      </c>
      <c r="E66" s="47">
        <f t="shared" si="2"/>
        <v>211</v>
      </c>
      <c r="F66" s="47">
        <v>1.7731092436975</v>
      </c>
      <c r="G66" s="48">
        <v>586</v>
      </c>
      <c r="H66" s="47">
        <v>1.4891891891892</v>
      </c>
      <c r="I66" s="9">
        <v>578.55405405405793</v>
      </c>
      <c r="J66" s="16"/>
    </row>
    <row r="67" spans="1:10">
      <c r="A67" s="3" t="s">
        <v>19</v>
      </c>
      <c r="B67" s="3" t="s">
        <v>34</v>
      </c>
      <c r="C67" s="5">
        <v>396</v>
      </c>
      <c r="D67" s="47">
        <v>1.350943396226415</v>
      </c>
      <c r="E67" s="47">
        <f t="shared" si="2"/>
        <v>174</v>
      </c>
      <c r="F67" s="47">
        <v>1.4621848739496</v>
      </c>
      <c r="G67" s="48">
        <v>570</v>
      </c>
      <c r="H67" s="47">
        <v>1.3854166666667</v>
      </c>
      <c r="I67" s="9">
        <v>543.67708333334554</v>
      </c>
      <c r="J67" s="16"/>
    </row>
    <row r="68" spans="1:10">
      <c r="A68" s="3" t="s">
        <v>20</v>
      </c>
      <c r="B68" s="3" t="s">
        <v>34</v>
      </c>
      <c r="C68" s="5">
        <v>369</v>
      </c>
      <c r="D68" s="47">
        <v>1.2350746268656716</v>
      </c>
      <c r="E68" s="47">
        <f t="shared" si="2"/>
        <v>173</v>
      </c>
      <c r="F68" s="47">
        <v>1.453781512605</v>
      </c>
      <c r="G68" s="48">
        <v>542</v>
      </c>
      <c r="H68" s="47">
        <v>1.3023255813953001</v>
      </c>
      <c r="I68" s="9">
        <v>513.34883720928451</v>
      </c>
      <c r="J68" s="16"/>
    </row>
    <row r="69" spans="1:10">
      <c r="A69" s="3" t="s">
        <v>21</v>
      </c>
      <c r="B69" s="3" t="s">
        <v>36</v>
      </c>
      <c r="C69" s="5">
        <v>312</v>
      </c>
      <c r="D69" s="47">
        <v>1.0222222222222221</v>
      </c>
      <c r="E69" s="47">
        <f t="shared" si="2"/>
        <v>168</v>
      </c>
      <c r="F69" s="47">
        <v>1.4117647058824001</v>
      </c>
      <c r="G69" s="48">
        <v>480</v>
      </c>
      <c r="H69" s="47">
        <v>1.1413881748071999</v>
      </c>
      <c r="I69" s="9">
        <v>452.60668380462795</v>
      </c>
      <c r="J69" s="16"/>
    </row>
    <row r="70" spans="1:10">
      <c r="A70" s="4" t="s">
        <v>39</v>
      </c>
      <c r="B70" s="4"/>
      <c r="C70" s="6">
        <v>354.1</v>
      </c>
      <c r="D70" s="8">
        <v>1.2829566127521947</v>
      </c>
      <c r="E70" s="7">
        <f t="shared" si="2"/>
        <v>185.29999999999995</v>
      </c>
      <c r="F70" s="8">
        <v>1.5571428571428698</v>
      </c>
      <c r="G70" s="6">
        <v>539.4</v>
      </c>
      <c r="H70" s="8">
        <v>1.3726810684203798</v>
      </c>
      <c r="I70" s="10">
        <v>538.52858997343867</v>
      </c>
      <c r="J70" s="16"/>
    </row>
    <row r="71" spans="1:10">
      <c r="A71" s="27"/>
      <c r="B71" s="27"/>
      <c r="C71" s="38" t="s">
        <v>47</v>
      </c>
      <c r="D71" s="39" t="s">
        <v>48</v>
      </c>
      <c r="E71" s="39" t="s">
        <v>63</v>
      </c>
      <c r="F71" s="39"/>
      <c r="G71" s="40" t="s">
        <v>49</v>
      </c>
      <c r="H71" s="39"/>
      <c r="I71" s="25"/>
    </row>
    <row r="72" spans="1:10">
      <c r="A72" s="27" t="s">
        <v>45</v>
      </c>
      <c r="B72" s="27"/>
      <c r="C72" s="28"/>
      <c r="D72" s="28">
        <f>(G70+C70)/2</f>
        <v>446.75</v>
      </c>
      <c r="E72" s="29"/>
      <c r="F72" s="29"/>
      <c r="G72" s="28"/>
      <c r="H72" s="29"/>
    </row>
    <row r="73" spans="1:10">
      <c r="A73" s="27" t="s">
        <v>46</v>
      </c>
      <c r="B73" s="27"/>
      <c r="C73" s="30">
        <f>D72/100</f>
        <v>4.4675000000000002</v>
      </c>
      <c r="D73" s="28">
        <f>C73*119</f>
        <v>531.63250000000005</v>
      </c>
      <c r="E73" s="45">
        <v>190</v>
      </c>
      <c r="F73" s="30"/>
      <c r="G73" s="28">
        <f>D73*E73/1000</f>
        <v>101.010175</v>
      </c>
      <c r="H73" s="28"/>
    </row>
    <row r="74" spans="1:10">
      <c r="A74" s="27" t="s">
        <v>64</v>
      </c>
      <c r="B74" s="27"/>
      <c r="C74" s="30">
        <f>2/80</f>
        <v>2.5000000000000001E-2</v>
      </c>
      <c r="D74" s="30">
        <f>C74*119</f>
        <v>2.9750000000000001</v>
      </c>
      <c r="E74" s="45">
        <v>21</v>
      </c>
      <c r="F74" s="30"/>
      <c r="G74" s="28">
        <f>D74*E74</f>
        <v>62.475000000000001</v>
      </c>
      <c r="H74" s="28"/>
      <c r="J74" s="16"/>
    </row>
    <row r="75" spans="1:10">
      <c r="A75" s="27" t="s">
        <v>51</v>
      </c>
      <c r="B75" s="27"/>
      <c r="C75" s="30">
        <f>2.5/80</f>
        <v>3.125E-2</v>
      </c>
      <c r="D75" s="30">
        <f>C75*119</f>
        <v>3.71875</v>
      </c>
      <c r="E75" s="45">
        <v>10</v>
      </c>
      <c r="F75" s="30"/>
      <c r="G75" s="28">
        <f>D75*E75</f>
        <v>37.1875</v>
      </c>
      <c r="H75" s="28"/>
    </row>
    <row r="76" spans="1:10">
      <c r="A76" s="27" t="s">
        <v>59</v>
      </c>
      <c r="B76" s="27"/>
      <c r="C76" s="28"/>
      <c r="D76" s="29"/>
      <c r="E76" s="29"/>
      <c r="F76" s="29"/>
      <c r="G76" s="28">
        <f>2400/30/320*119</f>
        <v>29.75</v>
      </c>
      <c r="H76" s="28"/>
    </row>
    <row r="77" spans="1:10">
      <c r="A77" s="11" t="s">
        <v>52</v>
      </c>
      <c r="B77" s="27"/>
      <c r="C77" s="28"/>
      <c r="D77" s="29"/>
      <c r="E77" s="29"/>
      <c r="F77" s="29"/>
      <c r="G77" s="28">
        <f>0.07*119</f>
        <v>8.33</v>
      </c>
      <c r="H77" s="28"/>
    </row>
    <row r="78" spans="1:10">
      <c r="A78" s="11" t="s">
        <v>60</v>
      </c>
      <c r="B78" s="27"/>
      <c r="C78" s="28"/>
      <c r="D78" s="29"/>
      <c r="E78" s="29"/>
      <c r="G78" s="28">
        <f>86500/7/320/365*119</f>
        <v>12.589897260273974</v>
      </c>
      <c r="H78" s="28"/>
    </row>
    <row r="79" spans="1:10">
      <c r="A79" s="31" t="s">
        <v>61</v>
      </c>
      <c r="B79" s="32"/>
      <c r="C79" s="33"/>
      <c r="D79" s="34"/>
      <c r="E79" s="33"/>
      <c r="F79" s="31"/>
      <c r="G79" s="35">
        <f>3500*190/15/365/400/0.8*119</f>
        <v>45.168378995433791</v>
      </c>
      <c r="H79" s="35"/>
    </row>
    <row r="80" spans="1:10">
      <c r="A80" s="36" t="s">
        <v>53</v>
      </c>
      <c r="B80" s="36"/>
      <c r="C80" s="26"/>
      <c r="D80" s="37"/>
      <c r="E80" s="26"/>
      <c r="F80" s="36"/>
      <c r="G80" s="18">
        <f>SUM(G73:G79)</f>
        <v>296.51095125570777</v>
      </c>
      <c r="H80" s="18"/>
    </row>
    <row r="81" spans="1:11">
      <c r="A81" s="31" t="s">
        <v>54</v>
      </c>
      <c r="B81" s="32"/>
      <c r="C81" s="33"/>
      <c r="D81" s="35">
        <f>G70-C70</f>
        <v>185.29999999999995</v>
      </c>
      <c r="E81" s="46">
        <v>2</v>
      </c>
      <c r="F81" s="34"/>
      <c r="G81" s="35">
        <f>D81*E81</f>
        <v>370.59999999999991</v>
      </c>
      <c r="H81" s="35"/>
      <c r="J81" s="44"/>
      <c r="K81" s="16"/>
    </row>
    <row r="82" spans="1:11">
      <c r="A82" s="17" t="s">
        <v>55</v>
      </c>
      <c r="B82" s="17"/>
      <c r="C82" s="18"/>
      <c r="D82" s="19"/>
      <c r="E82" s="14"/>
      <c r="F82" s="19"/>
      <c r="G82" s="18">
        <f>G81-G80</f>
        <v>74.089048744292143</v>
      </c>
      <c r="H82" s="18"/>
      <c r="J82" s="44"/>
      <c r="K82" s="16"/>
    </row>
    <row r="83" spans="1:11">
      <c r="A83" s="41" t="s">
        <v>56</v>
      </c>
      <c r="B83" s="41"/>
      <c r="C83" s="42"/>
      <c r="D83" s="43"/>
      <c r="E83" s="43"/>
      <c r="F83" s="43"/>
      <c r="G83" s="42">
        <f>G82+G79+G78</f>
        <v>131.8473249999999</v>
      </c>
      <c r="H83" s="42"/>
      <c r="J83" s="44"/>
      <c r="K83" s="16"/>
    </row>
    <row r="84" spans="1:11">
      <c r="A84" s="41" t="s">
        <v>57</v>
      </c>
      <c r="B84" s="41"/>
      <c r="C84" s="42"/>
      <c r="D84" s="43"/>
      <c r="E84" s="43"/>
      <c r="F84" s="43"/>
      <c r="G84" s="42">
        <f>G82-G$25</f>
        <v>51.85607499999989</v>
      </c>
      <c r="H84" s="42"/>
    </row>
    <row r="85" spans="1:11">
      <c r="A85" s="41" t="s">
        <v>58</v>
      </c>
      <c r="B85" s="41"/>
      <c r="C85" s="42"/>
      <c r="D85" s="43"/>
      <c r="E85" s="43"/>
      <c r="F85" s="43"/>
      <c r="G85" s="42">
        <f>G82-G53</f>
        <v>40.832304999999792</v>
      </c>
      <c r="H85" s="42"/>
    </row>
    <row r="86" spans="1:11">
      <c r="C86" s="13"/>
      <c r="D86" s="13"/>
      <c r="E86" s="13"/>
      <c r="G86" s="13"/>
    </row>
    <row r="87" spans="1:11">
      <c r="C87" s="13"/>
      <c r="D87" s="13"/>
      <c r="E87" s="13"/>
      <c r="G87" s="13"/>
    </row>
    <row r="88" spans="1:11">
      <c r="C88" s="13"/>
      <c r="D88" s="13"/>
      <c r="E88" s="13"/>
      <c r="G88" s="13"/>
    </row>
    <row r="89" spans="1:11">
      <c r="C89" s="13"/>
      <c r="D89" s="13"/>
      <c r="E89" s="13"/>
      <c r="G89" s="13"/>
    </row>
    <row r="90" spans="1:11">
      <c r="C90" s="13"/>
      <c r="D90" s="13"/>
      <c r="E90" s="13"/>
      <c r="G90" s="13"/>
    </row>
    <row r="91" spans="1:11">
      <c r="C91" s="13"/>
      <c r="D91" s="13"/>
      <c r="E91" s="13"/>
      <c r="G91" s="13"/>
    </row>
    <row r="92" spans="1:11">
      <c r="C92" s="13"/>
      <c r="D92" s="13"/>
      <c r="E92" s="13"/>
      <c r="G92" s="13"/>
    </row>
    <row r="93" spans="1:11">
      <c r="C93" s="13"/>
      <c r="D93" s="13"/>
      <c r="E93" s="13"/>
      <c r="G93" s="13"/>
    </row>
    <row r="94" spans="1:11">
      <c r="C94" s="13"/>
      <c r="D94" s="13"/>
      <c r="E94" s="13"/>
      <c r="G94" s="13"/>
    </row>
    <row r="95" spans="1:11">
      <c r="C95" s="13"/>
      <c r="D95" s="13"/>
      <c r="E95" s="13"/>
      <c r="G95" s="13"/>
    </row>
    <row r="96" spans="1:11">
      <c r="C96" s="13"/>
      <c r="D96" s="13"/>
      <c r="E96" s="13"/>
      <c r="G96" s="13"/>
    </row>
    <row r="97" spans="3:7">
      <c r="C97" s="13"/>
      <c r="D97" s="13"/>
      <c r="E97" s="13"/>
      <c r="G97" s="13"/>
    </row>
    <row r="98" spans="3:7">
      <c r="C98" s="13"/>
      <c r="D98" s="13"/>
      <c r="E98" s="13"/>
      <c r="G98" s="13"/>
    </row>
    <row r="99" spans="3:7">
      <c r="C99" s="13"/>
      <c r="D99" s="13"/>
      <c r="E99" s="13"/>
      <c r="G99" s="13"/>
    </row>
    <row r="100" spans="3:7">
      <c r="C100" s="13"/>
      <c r="D100" s="13"/>
      <c r="E100" s="13"/>
      <c r="G100" s="13"/>
    </row>
    <row r="101" spans="3:7">
      <c r="C101" s="13"/>
      <c r="D101" s="13"/>
      <c r="E101" s="13"/>
      <c r="G101" s="13"/>
    </row>
    <row r="102" spans="3:7">
      <c r="C102" s="13"/>
      <c r="D102" s="13"/>
      <c r="E102" s="13"/>
      <c r="G102" s="13"/>
    </row>
    <row r="103" spans="3:7">
      <c r="C103" s="13"/>
      <c r="D103" s="13"/>
      <c r="E103" s="13"/>
      <c r="G103" s="13"/>
    </row>
    <row r="104" spans="3:7">
      <c r="C104" s="13"/>
      <c r="D104" s="13"/>
      <c r="E104" s="13"/>
      <c r="G104" s="13"/>
    </row>
    <row r="105" spans="3:7">
      <c r="C105" s="13"/>
      <c r="D105" s="13"/>
      <c r="E105" s="13"/>
      <c r="G105" s="13"/>
    </row>
    <row r="106" spans="3:7">
      <c r="C106" s="13"/>
      <c r="D106" s="13"/>
      <c r="E106" s="13"/>
      <c r="G106" s="13"/>
    </row>
    <row r="107" spans="3:7">
      <c r="C107" s="13"/>
      <c r="D107" s="13"/>
      <c r="E107" s="13"/>
      <c r="G107" s="13"/>
    </row>
    <row r="108" spans="3:7">
      <c r="C108" s="13"/>
      <c r="D108" s="13"/>
      <c r="E108" s="13"/>
      <c r="G108" s="13"/>
    </row>
    <row r="109" spans="3:7">
      <c r="C109" s="13"/>
      <c r="D109" s="13"/>
      <c r="E109" s="13"/>
      <c r="G109" s="13"/>
    </row>
    <row r="110" spans="3:7">
      <c r="C110" s="13"/>
      <c r="D110" s="13"/>
      <c r="E110" s="13"/>
      <c r="G110" s="13"/>
    </row>
    <row r="111" spans="3:7">
      <c r="C111" s="13"/>
      <c r="D111" s="13"/>
      <c r="E111" s="13"/>
      <c r="G111" s="13"/>
    </row>
    <row r="112" spans="3:7">
      <c r="C112" s="13"/>
      <c r="D112" s="13"/>
      <c r="E112" s="13"/>
      <c r="G112" s="13"/>
    </row>
    <row r="113" spans="3:7">
      <c r="C113" s="13"/>
      <c r="D113" s="13"/>
      <c r="E113" s="13"/>
      <c r="G113" s="13"/>
    </row>
    <row r="114" spans="3:7">
      <c r="C114" s="13"/>
      <c r="D114" s="13"/>
      <c r="E114" s="13"/>
      <c r="G114" s="13"/>
    </row>
    <row r="115" spans="3:7">
      <c r="C115" s="13"/>
      <c r="D115" s="13"/>
      <c r="E115" s="13"/>
      <c r="G115" s="13"/>
    </row>
    <row r="116" spans="3:7">
      <c r="C116" s="13"/>
      <c r="D116" s="13"/>
      <c r="E116" s="13"/>
      <c r="G116" s="13"/>
    </row>
    <row r="117" spans="3:7">
      <c r="C117" s="13"/>
      <c r="D117" s="13"/>
      <c r="E117" s="13"/>
      <c r="G117" s="13"/>
    </row>
    <row r="118" spans="3:7">
      <c r="C118" s="13"/>
      <c r="D118" s="13"/>
      <c r="E118" s="13"/>
      <c r="G118" s="13"/>
    </row>
    <row r="119" spans="3:7">
      <c r="C119" s="13"/>
      <c r="D119" s="13"/>
      <c r="E119" s="13"/>
      <c r="G119" s="13"/>
    </row>
    <row r="120" spans="3:7">
      <c r="C120" s="13"/>
      <c r="D120" s="13"/>
      <c r="E120" s="13"/>
      <c r="G120" s="13"/>
    </row>
    <row r="121" spans="3:7">
      <c r="C121" s="13"/>
      <c r="D121" s="13"/>
      <c r="E121" s="13"/>
      <c r="G121" s="13"/>
    </row>
    <row r="122" spans="3:7">
      <c r="C122" s="13"/>
      <c r="D122" s="13"/>
      <c r="E122" s="13"/>
      <c r="G122" s="13"/>
    </row>
    <row r="123" spans="3:7">
      <c r="C123" s="13"/>
      <c r="D123" s="13"/>
      <c r="E123" s="13"/>
      <c r="G123" s="13"/>
    </row>
    <row r="124" spans="3:7">
      <c r="C124" s="13"/>
      <c r="D124" s="13"/>
      <c r="E124" s="13"/>
      <c r="G124" s="13"/>
    </row>
    <row r="125" spans="3:7">
      <c r="C125" s="13"/>
      <c r="D125" s="13"/>
      <c r="E125" s="13"/>
      <c r="G125" s="13"/>
    </row>
    <row r="126" spans="3:7">
      <c r="C126" s="13"/>
      <c r="D126" s="13"/>
      <c r="E126" s="13"/>
      <c r="G126" s="13"/>
    </row>
    <row r="127" spans="3:7">
      <c r="C127" s="13"/>
      <c r="D127" s="13"/>
      <c r="E127" s="13"/>
      <c r="G127" s="13"/>
    </row>
    <row r="128" spans="3:7">
      <c r="C128" s="13"/>
      <c r="D128" s="13"/>
      <c r="E128" s="13"/>
      <c r="G128" s="13"/>
    </row>
    <row r="129" spans="3:7">
      <c r="C129" s="13"/>
      <c r="D129" s="13"/>
      <c r="E129" s="13"/>
      <c r="G129" s="13"/>
    </row>
    <row r="130" spans="3:7">
      <c r="C130" s="13"/>
      <c r="D130" s="13"/>
      <c r="E130" s="13"/>
      <c r="G130" s="13"/>
    </row>
    <row r="131" spans="3:7">
      <c r="C131" s="13"/>
      <c r="D131" s="13"/>
      <c r="E131" s="13"/>
      <c r="G131" s="13"/>
    </row>
    <row r="132" spans="3:7">
      <c r="C132" s="13"/>
      <c r="D132" s="13"/>
      <c r="E132" s="13"/>
      <c r="G132" s="13"/>
    </row>
    <row r="133" spans="3:7">
      <c r="C133" s="13"/>
      <c r="D133" s="13"/>
      <c r="E133" s="13"/>
      <c r="G133" s="13"/>
    </row>
    <row r="134" spans="3:7">
      <c r="C134" s="13"/>
      <c r="D134" s="13"/>
      <c r="E134" s="13"/>
      <c r="G134" s="13"/>
    </row>
    <row r="135" spans="3:7">
      <c r="C135" s="13"/>
      <c r="D135" s="13"/>
      <c r="E135" s="13"/>
      <c r="G135" s="13"/>
    </row>
    <row r="136" spans="3:7">
      <c r="C136" s="13"/>
      <c r="D136" s="13"/>
      <c r="E136" s="13"/>
      <c r="G136" s="13"/>
    </row>
    <row r="137" spans="3:7">
      <c r="C137" s="13"/>
      <c r="D137" s="13"/>
      <c r="E137" s="13"/>
      <c r="G137" s="13"/>
    </row>
    <row r="138" spans="3:7">
      <c r="C138" s="13"/>
      <c r="D138" s="13"/>
      <c r="E138" s="13"/>
      <c r="G138" s="13"/>
    </row>
    <row r="139" spans="3:7">
      <c r="C139" s="13"/>
      <c r="D139" s="13"/>
      <c r="E139" s="13"/>
      <c r="G139" s="13"/>
    </row>
    <row r="140" spans="3:7">
      <c r="C140" s="13"/>
      <c r="D140" s="13"/>
      <c r="E140" s="13"/>
      <c r="G140" s="13"/>
    </row>
    <row r="141" spans="3:7">
      <c r="C141" s="13"/>
      <c r="D141" s="13"/>
      <c r="E141" s="13"/>
      <c r="G141" s="13"/>
    </row>
    <row r="142" spans="3:7">
      <c r="C142" s="13"/>
      <c r="D142" s="13"/>
      <c r="E142" s="13"/>
      <c r="G142" s="13"/>
    </row>
    <row r="143" spans="3:7">
      <c r="C143" s="13"/>
      <c r="D143" s="13"/>
      <c r="E143" s="13"/>
      <c r="G143" s="13"/>
    </row>
    <row r="144" spans="3:7">
      <c r="C144" s="13"/>
      <c r="D144" s="13"/>
      <c r="E144" s="13"/>
      <c r="G144" s="13"/>
    </row>
    <row r="145" spans="3:7">
      <c r="C145" s="13"/>
      <c r="D145" s="13"/>
      <c r="E145" s="13"/>
      <c r="G145" s="13"/>
    </row>
    <row r="146" spans="3:7">
      <c r="C146" s="13"/>
      <c r="D146" s="13"/>
      <c r="E146" s="13"/>
      <c r="G146" s="13"/>
    </row>
    <row r="147" spans="3:7">
      <c r="C147" s="13"/>
      <c r="D147" s="13"/>
      <c r="E147" s="13"/>
      <c r="G147" s="13"/>
    </row>
    <row r="148" spans="3:7">
      <c r="C148" s="13"/>
      <c r="D148" s="13"/>
      <c r="E148" s="13"/>
      <c r="G148" s="13"/>
    </row>
    <row r="149" spans="3:7">
      <c r="C149" s="13"/>
      <c r="D149" s="13"/>
      <c r="E149" s="13"/>
      <c r="G149" s="13"/>
    </row>
    <row r="150" spans="3:7">
      <c r="C150" s="13"/>
      <c r="D150" s="13"/>
      <c r="E150" s="13"/>
      <c r="G150" s="13"/>
    </row>
    <row r="151" spans="3:7">
      <c r="C151" s="13"/>
      <c r="D151" s="13"/>
      <c r="E151" s="13"/>
      <c r="G151" s="13"/>
    </row>
    <row r="152" spans="3:7">
      <c r="C152" s="13"/>
      <c r="D152" s="13"/>
      <c r="E152" s="13"/>
      <c r="G152" s="13"/>
    </row>
    <row r="153" spans="3:7">
      <c r="C153" s="13"/>
      <c r="D153" s="13"/>
      <c r="E153" s="13"/>
      <c r="G153" s="13"/>
    </row>
    <row r="154" spans="3:7">
      <c r="C154" s="13"/>
      <c r="D154" s="13"/>
      <c r="E154" s="13"/>
      <c r="G154" s="13"/>
    </row>
    <row r="155" spans="3:7">
      <c r="C155" s="13"/>
      <c r="D155" s="13"/>
      <c r="E155" s="13"/>
      <c r="G155" s="13"/>
    </row>
    <row r="156" spans="3:7">
      <c r="C156" s="13"/>
      <c r="D156" s="13"/>
      <c r="E156" s="13"/>
      <c r="G156" s="13"/>
    </row>
    <row r="157" spans="3:7">
      <c r="C157" s="13"/>
      <c r="D157" s="13"/>
      <c r="E157" s="13"/>
      <c r="G157" s="13"/>
    </row>
    <row r="158" spans="3:7">
      <c r="C158" s="13"/>
      <c r="D158" s="13"/>
      <c r="E158" s="13"/>
      <c r="G158" s="13"/>
    </row>
    <row r="159" spans="3:7">
      <c r="C159" s="13"/>
      <c r="D159" s="13"/>
      <c r="E159" s="13"/>
      <c r="G159" s="13"/>
    </row>
    <row r="160" spans="3:7">
      <c r="C160" s="13"/>
      <c r="D160" s="13"/>
      <c r="E160" s="13"/>
      <c r="G160" s="13"/>
    </row>
    <row r="161" spans="3:7">
      <c r="C161" s="13"/>
      <c r="D161" s="13"/>
      <c r="E161" s="13"/>
      <c r="G161" s="13"/>
    </row>
    <row r="162" spans="3:7">
      <c r="C162" s="13"/>
      <c r="D162" s="13"/>
      <c r="E162" s="13"/>
      <c r="G162" s="13"/>
    </row>
    <row r="163" spans="3:7">
      <c r="C163" s="13"/>
      <c r="D163" s="13"/>
      <c r="E163" s="13"/>
      <c r="G163" s="13"/>
    </row>
    <row r="164" spans="3:7">
      <c r="C164" s="13"/>
      <c r="D164" s="13"/>
      <c r="E164" s="13"/>
      <c r="G164" s="13"/>
    </row>
    <row r="165" spans="3:7">
      <c r="C165" s="13"/>
      <c r="D165" s="13"/>
      <c r="E165" s="13"/>
      <c r="G165" s="13"/>
    </row>
    <row r="166" spans="3:7">
      <c r="C166" s="13"/>
      <c r="D166" s="13"/>
      <c r="E166" s="13"/>
      <c r="G166" s="13"/>
    </row>
    <row r="167" spans="3:7">
      <c r="C167" s="13"/>
      <c r="D167" s="13"/>
      <c r="E167" s="13"/>
      <c r="G167" s="13"/>
    </row>
    <row r="168" spans="3:7">
      <c r="C168" s="13"/>
      <c r="D168" s="13"/>
      <c r="E168" s="13"/>
      <c r="G168" s="13"/>
    </row>
    <row r="169" spans="3:7">
      <c r="C169" s="13"/>
      <c r="D169" s="13"/>
      <c r="E169" s="13"/>
      <c r="G169" s="13"/>
    </row>
    <row r="170" spans="3:7">
      <c r="C170" s="13"/>
      <c r="D170" s="13"/>
      <c r="E170" s="13"/>
      <c r="G170" s="13"/>
    </row>
    <row r="171" spans="3:7">
      <c r="C171" s="13"/>
      <c r="D171" s="13"/>
      <c r="E171" s="13"/>
      <c r="G171" s="13"/>
    </row>
    <row r="172" spans="3:7">
      <c r="C172" s="13"/>
      <c r="D172" s="13"/>
      <c r="E172" s="13"/>
      <c r="G172" s="13"/>
    </row>
    <row r="173" spans="3:7">
      <c r="C173" s="13"/>
      <c r="D173" s="13"/>
      <c r="E173" s="13"/>
      <c r="G173" s="13"/>
    </row>
    <row r="174" spans="3:7">
      <c r="C174" s="13"/>
      <c r="D174" s="13"/>
      <c r="E174" s="13"/>
      <c r="G174" s="13"/>
    </row>
    <row r="175" spans="3:7">
      <c r="C175" s="13"/>
      <c r="D175" s="13"/>
      <c r="E175" s="13"/>
      <c r="G175" s="13"/>
    </row>
    <row r="176" spans="3:7">
      <c r="C176" s="13"/>
      <c r="D176" s="13"/>
      <c r="E176" s="13"/>
      <c r="G176" s="13"/>
    </row>
    <row r="177" spans="3:7">
      <c r="C177" s="13"/>
      <c r="D177" s="13"/>
      <c r="E177" s="13"/>
      <c r="G177" s="13"/>
    </row>
    <row r="178" spans="3:7">
      <c r="C178" s="13"/>
      <c r="D178" s="13"/>
      <c r="E178" s="13"/>
      <c r="G178" s="13"/>
    </row>
    <row r="179" spans="3:7">
      <c r="C179" s="13"/>
      <c r="D179" s="13"/>
      <c r="E179" s="13"/>
      <c r="G179" s="13"/>
    </row>
    <row r="180" spans="3:7">
      <c r="C180" s="13"/>
      <c r="D180" s="13"/>
      <c r="E180" s="13"/>
      <c r="G180" s="13"/>
    </row>
    <row r="181" spans="3:7">
      <c r="C181" s="13"/>
      <c r="D181" s="13"/>
      <c r="E181" s="13"/>
      <c r="G181" s="13"/>
    </row>
    <row r="182" spans="3:7">
      <c r="C182" s="13"/>
      <c r="D182" s="13"/>
      <c r="E182" s="13"/>
      <c r="G182" s="13"/>
    </row>
    <row r="183" spans="3:7">
      <c r="C183" s="13"/>
      <c r="D183" s="13"/>
      <c r="E183" s="13"/>
      <c r="G183" s="13"/>
    </row>
    <row r="184" spans="3:7">
      <c r="C184" s="13"/>
      <c r="D184" s="13"/>
      <c r="E184" s="13"/>
      <c r="G184" s="13"/>
    </row>
    <row r="185" spans="3:7">
      <c r="C185" s="13"/>
      <c r="D185" s="13"/>
      <c r="E185" s="13"/>
      <c r="G185" s="13"/>
    </row>
    <row r="186" spans="3:7">
      <c r="C186" s="13"/>
      <c r="D186" s="13"/>
      <c r="E186" s="13"/>
      <c r="G186" s="13"/>
    </row>
    <row r="187" spans="3:7">
      <c r="C187" s="13"/>
      <c r="D187" s="13"/>
      <c r="E187" s="13"/>
      <c r="G187" s="13"/>
    </row>
    <row r="188" spans="3:7">
      <c r="C188" s="13"/>
      <c r="D188" s="13"/>
      <c r="E188" s="13"/>
      <c r="G188" s="13"/>
    </row>
    <row r="189" spans="3:7">
      <c r="C189" s="13"/>
      <c r="D189" s="13"/>
      <c r="E189" s="13"/>
      <c r="G189" s="13"/>
    </row>
    <row r="190" spans="3:7">
      <c r="C190" s="13"/>
      <c r="D190" s="13"/>
      <c r="E190" s="13"/>
      <c r="G190" s="13"/>
    </row>
    <row r="191" spans="3:7">
      <c r="C191" s="13"/>
      <c r="D191" s="13"/>
      <c r="E191" s="13"/>
      <c r="G191" s="13"/>
    </row>
    <row r="192" spans="3:7">
      <c r="C192" s="13"/>
      <c r="D192" s="13"/>
      <c r="E192" s="13"/>
      <c r="G192" s="13"/>
    </row>
    <row r="193" spans="3:7">
      <c r="C193" s="13"/>
      <c r="D193" s="13"/>
      <c r="E193" s="13"/>
      <c r="G193" s="13"/>
    </row>
    <row r="194" spans="3:7">
      <c r="C194" s="13"/>
      <c r="D194" s="13"/>
      <c r="E194" s="13"/>
      <c r="G194" s="13"/>
    </row>
    <row r="195" spans="3:7">
      <c r="C195" s="13"/>
      <c r="D195" s="13"/>
      <c r="E195" s="13"/>
      <c r="G195" s="13"/>
    </row>
    <row r="196" spans="3:7">
      <c r="C196" s="13"/>
      <c r="D196" s="13"/>
      <c r="E196" s="13"/>
      <c r="G196" s="13"/>
    </row>
    <row r="197" spans="3:7">
      <c r="C197" s="13"/>
      <c r="D197" s="13"/>
      <c r="E197" s="13"/>
      <c r="G197" s="13"/>
    </row>
    <row r="198" spans="3:7">
      <c r="C198" s="13"/>
      <c r="D198" s="13"/>
      <c r="E198" s="13"/>
      <c r="G198" s="13"/>
    </row>
    <row r="199" spans="3:7">
      <c r="C199" s="13"/>
      <c r="D199" s="13"/>
      <c r="E199" s="13"/>
      <c r="G199" s="13"/>
    </row>
    <row r="200" spans="3:7">
      <c r="C200" s="13"/>
      <c r="D200" s="13"/>
      <c r="E200" s="13"/>
      <c r="G200" s="13"/>
    </row>
    <row r="201" spans="3:7">
      <c r="C201" s="13"/>
      <c r="D201" s="13"/>
      <c r="E201" s="13"/>
      <c r="G201" s="13"/>
    </row>
    <row r="202" spans="3:7">
      <c r="C202" s="13"/>
      <c r="D202" s="13"/>
      <c r="E202" s="13"/>
      <c r="G202" s="13"/>
    </row>
    <row r="203" spans="3:7">
      <c r="C203" s="13"/>
      <c r="D203" s="13"/>
      <c r="E203" s="13"/>
      <c r="G203" s="13"/>
    </row>
    <row r="204" spans="3:7">
      <c r="C204" s="13"/>
      <c r="D204" s="13"/>
      <c r="E204" s="13"/>
      <c r="G204" s="13"/>
    </row>
    <row r="205" spans="3:7">
      <c r="C205" s="13"/>
      <c r="D205" s="13"/>
      <c r="E205" s="13"/>
      <c r="G205" s="13"/>
    </row>
    <row r="206" spans="3:7">
      <c r="C206" s="13"/>
      <c r="D206" s="13"/>
      <c r="E206" s="13"/>
      <c r="G206" s="13"/>
    </row>
    <row r="207" spans="3:7">
      <c r="C207" s="13"/>
      <c r="D207" s="13"/>
      <c r="E207" s="13"/>
      <c r="G207" s="13"/>
    </row>
    <row r="208" spans="3:7">
      <c r="C208" s="13"/>
      <c r="D208" s="13"/>
      <c r="E208" s="13"/>
      <c r="G208" s="13"/>
    </row>
    <row r="209" spans="3:7">
      <c r="C209" s="13"/>
      <c r="D209" s="13"/>
      <c r="E209" s="13"/>
      <c r="G209" s="13"/>
    </row>
    <row r="210" spans="3:7">
      <c r="C210" s="13"/>
      <c r="D210" s="13"/>
      <c r="E210" s="13"/>
      <c r="G210" s="13"/>
    </row>
    <row r="211" spans="3:7">
      <c r="C211" s="13"/>
      <c r="D211" s="13"/>
      <c r="E211" s="13"/>
      <c r="G211" s="13"/>
    </row>
    <row r="212" spans="3:7">
      <c r="C212" s="13"/>
      <c r="D212" s="13"/>
      <c r="E212" s="13"/>
      <c r="G212" s="13"/>
    </row>
    <row r="213" spans="3:7">
      <c r="C213" s="13"/>
      <c r="D213" s="13"/>
      <c r="E213" s="13"/>
      <c r="G213" s="13"/>
    </row>
    <row r="214" spans="3:7">
      <c r="C214" s="13"/>
      <c r="D214" s="13"/>
      <c r="E214" s="13"/>
      <c r="G214" s="13"/>
    </row>
    <row r="215" spans="3:7">
      <c r="C215" s="13"/>
      <c r="D215" s="13"/>
      <c r="E215" s="13"/>
      <c r="G215" s="13"/>
    </row>
    <row r="216" spans="3:7">
      <c r="C216" s="13"/>
      <c r="D216" s="13"/>
      <c r="E216" s="13"/>
      <c r="G216" s="13"/>
    </row>
    <row r="217" spans="3:7">
      <c r="C217" s="13"/>
      <c r="D217" s="13"/>
      <c r="E217" s="13"/>
      <c r="G217" s="13"/>
    </row>
    <row r="218" spans="3:7">
      <c r="C218" s="13"/>
      <c r="D218" s="13"/>
      <c r="E218" s="13"/>
      <c r="G218" s="13"/>
    </row>
    <row r="219" spans="3:7">
      <c r="C219" s="13"/>
      <c r="D219" s="13"/>
      <c r="E219" s="13"/>
      <c r="G219" s="13"/>
    </row>
    <row r="220" spans="3:7">
      <c r="C220" s="13"/>
      <c r="D220" s="13"/>
      <c r="E220" s="13"/>
      <c r="G220" s="13"/>
    </row>
    <row r="221" spans="3:7">
      <c r="C221" s="13"/>
      <c r="D221" s="13"/>
      <c r="E221" s="13"/>
      <c r="G221" s="13"/>
    </row>
    <row r="222" spans="3:7">
      <c r="C222" s="13"/>
      <c r="D222" s="13"/>
      <c r="E222" s="13"/>
      <c r="G222" s="13"/>
    </row>
    <row r="223" spans="3:7">
      <c r="C223" s="13"/>
      <c r="D223" s="13"/>
      <c r="E223" s="13"/>
      <c r="G223" s="13"/>
    </row>
    <row r="224" spans="3:7">
      <c r="C224" s="13"/>
      <c r="D224" s="13"/>
      <c r="E224" s="13"/>
      <c r="G224" s="13"/>
    </row>
    <row r="225" spans="3:7">
      <c r="C225" s="13"/>
      <c r="D225" s="13"/>
      <c r="E225" s="13"/>
      <c r="G225" s="13"/>
    </row>
    <row r="226" spans="3:7">
      <c r="C226" s="13"/>
      <c r="D226" s="13"/>
      <c r="E226" s="13"/>
      <c r="G226" s="13"/>
    </row>
    <row r="227" spans="3:7">
      <c r="C227" s="13"/>
      <c r="D227" s="13"/>
      <c r="E227" s="13"/>
      <c r="G227" s="13"/>
    </row>
    <row r="228" spans="3:7">
      <c r="C228" s="13"/>
      <c r="D228" s="13"/>
      <c r="E228" s="13"/>
      <c r="G228" s="13"/>
    </row>
    <row r="229" spans="3:7">
      <c r="C229" s="13"/>
      <c r="D229" s="13"/>
      <c r="E229" s="13"/>
      <c r="G229" s="13"/>
    </row>
    <row r="230" spans="3:7">
      <c r="C230" s="13"/>
      <c r="D230" s="13"/>
      <c r="E230" s="13"/>
      <c r="G230" s="13"/>
    </row>
    <row r="231" spans="3:7">
      <c r="C231" s="13"/>
      <c r="D231" s="13"/>
      <c r="E231" s="13"/>
      <c r="G231" s="13"/>
    </row>
    <row r="232" spans="3:7">
      <c r="C232" s="13"/>
      <c r="D232" s="13"/>
      <c r="E232" s="13"/>
      <c r="G232" s="13"/>
    </row>
    <row r="233" spans="3:7">
      <c r="C233" s="13"/>
      <c r="D233" s="13"/>
      <c r="E233" s="13"/>
      <c r="G233" s="13"/>
    </row>
    <row r="234" spans="3:7">
      <c r="C234" s="13"/>
      <c r="D234" s="13"/>
      <c r="E234" s="13"/>
      <c r="G234" s="13"/>
    </row>
    <row r="235" spans="3:7">
      <c r="C235" s="13"/>
      <c r="D235" s="13"/>
      <c r="E235" s="13"/>
      <c r="G235" s="13"/>
    </row>
    <row r="236" spans="3:7">
      <c r="C236" s="13"/>
      <c r="D236" s="13"/>
      <c r="E236" s="13"/>
      <c r="G236" s="13"/>
    </row>
    <row r="237" spans="3:7">
      <c r="C237" s="13"/>
      <c r="D237" s="13"/>
      <c r="E237" s="13"/>
      <c r="G237" s="13"/>
    </row>
    <row r="238" spans="3:7">
      <c r="C238" s="13"/>
      <c r="D238" s="13"/>
      <c r="E238" s="13"/>
      <c r="G238" s="13"/>
    </row>
    <row r="239" spans="3:7">
      <c r="C239" s="13"/>
      <c r="D239" s="13"/>
      <c r="E239" s="13"/>
      <c r="G239" s="13"/>
    </row>
    <row r="240" spans="3:7">
      <c r="C240" s="13"/>
      <c r="D240" s="13"/>
      <c r="E240" s="13"/>
      <c r="G240" s="13"/>
    </row>
    <row r="241" spans="3:7">
      <c r="C241" s="13"/>
      <c r="D241" s="13"/>
      <c r="E241" s="13"/>
      <c r="G241" s="13"/>
    </row>
    <row r="242" spans="3:7">
      <c r="C242" s="13"/>
      <c r="D242" s="13"/>
      <c r="E242" s="13"/>
      <c r="G242" s="13"/>
    </row>
    <row r="243" spans="3:7">
      <c r="C243" s="13"/>
      <c r="D243" s="13"/>
      <c r="E243" s="13"/>
      <c r="G243" s="13"/>
    </row>
    <row r="244" spans="3:7">
      <c r="C244" s="13"/>
      <c r="D244" s="13"/>
      <c r="E244" s="13"/>
      <c r="G244" s="13"/>
    </row>
    <row r="245" spans="3:7">
      <c r="C245" s="13"/>
      <c r="D245" s="13"/>
      <c r="E245" s="13"/>
      <c r="G245" s="13"/>
    </row>
  </sheetData>
  <mergeCells count="12">
    <mergeCell ref="C1:D1"/>
    <mergeCell ref="G1:H1"/>
    <mergeCell ref="E1:F1"/>
    <mergeCell ref="I1:I2"/>
    <mergeCell ref="C58:D58"/>
    <mergeCell ref="E58:F58"/>
    <mergeCell ref="G58:H58"/>
    <mergeCell ref="I58:I59"/>
    <mergeCell ref="C29:D29"/>
    <mergeCell ref="E29:F29"/>
    <mergeCell ref="G29:H29"/>
    <mergeCell ref="I29:I30"/>
  </mergeCells>
  <phoneticPr fontId="2" type="noConversion"/>
  <pageMargins left="0" right="0" top="0" bottom="0" header="0.31496062992125984" footer="0.31496062992125984"/>
  <pageSetup paperSize="9" scale="8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financials 4 presentation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Gintas Migonis</cp:lastModifiedBy>
  <cp:lastPrinted>2020-03-13T13:29:16Z</cp:lastPrinted>
  <dcterms:created xsi:type="dcterms:W3CDTF">2020-03-13T13:18:52Z</dcterms:created>
  <dcterms:modified xsi:type="dcterms:W3CDTF">2020-03-27T22:17:27Z</dcterms:modified>
  <cp:category/>
</cp:coreProperties>
</file>